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defaultThemeVersion="124226"/>
  <bookViews>
    <workbookView xWindow="0" yWindow="0" windowWidth="21840" windowHeight="9375" tabRatio="938" firstSheet="1" activeTab="1"/>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 CAT. FUNCION, SUB FUNCION" sheetId="21" r:id="rId6"/>
  </sheets>
  <definedNames>
    <definedName name="_xlnm._FilterDatabase" localSheetId="0" hidden="1">'ESTIMACIÓN DE INGRESOS'!$A$6:$C$114</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INGRESOS'!$A$1:$L$69</definedName>
    <definedName name="_xlnm.Print_Titles" localSheetId="5">' CAT. FUNCION, SUB FUNCION'!$2:$2</definedName>
    <definedName name="_xlnm.Print_Titles" localSheetId="4">CLASIFIC.ADMINISTRATIVA!$1:$5</definedName>
    <definedName name="_xlnm.Print_Titles" localSheetId="0">'ESTIMACIÓN DE INGRESOS'!$1:$2</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24519"/>
</workbook>
</file>

<file path=xl/calcChain.xml><?xml version="1.0" encoding="utf-8"?>
<calcChain xmlns="http://schemas.openxmlformats.org/spreadsheetml/2006/main">
  <c r="L68" i="10"/>
  <c r="K68"/>
  <c r="L67"/>
  <c r="K67"/>
  <c r="L66"/>
  <c r="K66"/>
  <c r="L64"/>
  <c r="K64"/>
  <c r="L63"/>
  <c r="K63"/>
  <c r="L62"/>
  <c r="K62"/>
  <c r="L61"/>
  <c r="K61"/>
  <c r="L60"/>
  <c r="K60"/>
  <c r="L59"/>
  <c r="K59"/>
  <c r="L58"/>
  <c r="K58"/>
  <c r="K56"/>
  <c r="L56" s="1"/>
  <c r="K55"/>
  <c r="L55" s="1"/>
  <c r="K54"/>
  <c r="L54" s="1"/>
  <c r="K53"/>
  <c r="L53" s="1"/>
  <c r="K52"/>
  <c r="L52" s="1"/>
  <c r="L50"/>
  <c r="K50"/>
  <c r="K49"/>
  <c r="L49" s="1"/>
  <c r="L48"/>
  <c r="K48"/>
  <c r="K47"/>
  <c r="L47" s="1"/>
  <c r="L46"/>
  <c r="K46"/>
  <c r="K45"/>
  <c r="L45" s="1"/>
  <c r="L44"/>
  <c r="K44"/>
  <c r="K43"/>
  <c r="L43" s="1"/>
  <c r="L42"/>
  <c r="K42"/>
  <c r="L40"/>
  <c r="K40"/>
  <c r="K39"/>
  <c r="L39" s="1"/>
  <c r="L38"/>
  <c r="K38"/>
  <c r="K37"/>
  <c r="L37" s="1"/>
  <c r="K35"/>
  <c r="L35" s="1"/>
  <c r="L34"/>
  <c r="K34"/>
  <c r="L33"/>
  <c r="K33"/>
  <c r="L31"/>
  <c r="K31"/>
  <c r="L30"/>
  <c r="K30"/>
  <c r="L29"/>
  <c r="K29"/>
  <c r="L28"/>
  <c r="K28"/>
  <c r="L27"/>
  <c r="K27"/>
  <c r="L26"/>
  <c r="K26"/>
  <c r="L24"/>
  <c r="K24"/>
  <c r="L23"/>
  <c r="K23"/>
  <c r="L21"/>
  <c r="K21"/>
  <c r="L20"/>
  <c r="K20"/>
  <c r="L19"/>
  <c r="K19"/>
  <c r="L18"/>
  <c r="K18"/>
  <c r="L17"/>
  <c r="K17"/>
  <c r="L15"/>
  <c r="K15"/>
  <c r="K14"/>
  <c r="L14" s="1"/>
  <c r="L13"/>
  <c r="K13"/>
  <c r="K12"/>
  <c r="L12" s="1"/>
  <c r="L11"/>
  <c r="K11"/>
  <c r="K10"/>
  <c r="L10" s="1"/>
  <c r="L9"/>
  <c r="K9"/>
  <c r="K8"/>
  <c r="L8" s="1"/>
  <c r="L7"/>
  <c r="K7"/>
  <c r="J67"/>
  <c r="J68"/>
  <c r="J66"/>
  <c r="J59"/>
  <c r="J60"/>
  <c r="J61"/>
  <c r="J62"/>
  <c r="J63"/>
  <c r="J64"/>
  <c r="J58"/>
  <c r="J53"/>
  <c r="J54"/>
  <c r="J55"/>
  <c r="J56"/>
  <c r="J52"/>
  <c r="J43"/>
  <c r="J44"/>
  <c r="J45"/>
  <c r="J46"/>
  <c r="J47"/>
  <c r="J48"/>
  <c r="J49"/>
  <c r="J50"/>
  <c r="J42"/>
  <c r="J38"/>
  <c r="J39"/>
  <c r="J40"/>
  <c r="J37"/>
  <c r="J34"/>
  <c r="J35"/>
  <c r="J33"/>
  <c r="J27"/>
  <c r="J28"/>
  <c r="J29"/>
  <c r="J30"/>
  <c r="J31"/>
  <c r="J26"/>
  <c r="J24"/>
  <c r="J23"/>
  <c r="J18"/>
  <c r="J19"/>
  <c r="J20"/>
  <c r="J21"/>
  <c r="J17"/>
  <c r="J8"/>
  <c r="J9"/>
  <c r="J10"/>
  <c r="J11"/>
  <c r="J12"/>
  <c r="J13"/>
  <c r="J14"/>
  <c r="J15"/>
  <c r="J7"/>
  <c r="G65"/>
  <c r="F65"/>
  <c r="E65"/>
  <c r="G57"/>
  <c r="F57"/>
  <c r="E57"/>
  <c r="G51"/>
  <c r="F51"/>
  <c r="E51"/>
  <c r="G41"/>
  <c r="F41"/>
  <c r="E41"/>
  <c r="F36"/>
  <c r="G36"/>
  <c r="E36"/>
  <c r="F32"/>
  <c r="G32"/>
  <c r="E32"/>
  <c r="F25"/>
  <c r="G25"/>
  <c r="E25"/>
  <c r="F22"/>
  <c r="G22"/>
  <c r="E22"/>
  <c r="F16"/>
  <c r="G16"/>
  <c r="E16"/>
  <c r="A2" i="11" l="1"/>
  <c r="A2" i="14" l="1"/>
  <c r="A2" i="25" l="1"/>
  <c r="G70" i="11" l="1"/>
  <c r="G66"/>
  <c r="G58"/>
  <c r="G54"/>
  <c r="G44"/>
  <c r="G34"/>
  <c r="G24"/>
  <c r="G14"/>
  <c r="G6"/>
  <c r="F70"/>
  <c r="F66"/>
  <c r="F58"/>
  <c r="F54"/>
  <c r="F44"/>
  <c r="F34"/>
  <c r="F24"/>
  <c r="F14"/>
  <c r="F6"/>
  <c r="L65" i="10"/>
  <c r="L57"/>
  <c r="L51"/>
  <c r="L41"/>
  <c r="L36"/>
  <c r="L32"/>
  <c r="L25"/>
  <c r="L22"/>
  <c r="L16"/>
  <c r="L6"/>
  <c r="K65"/>
  <c r="K57"/>
  <c r="K51"/>
  <c r="K41"/>
  <c r="K36"/>
  <c r="K32"/>
  <c r="K25"/>
  <c r="K22"/>
  <c r="K16"/>
  <c r="K6"/>
  <c r="J65"/>
  <c r="J57"/>
  <c r="J51"/>
  <c r="J41"/>
  <c r="J36"/>
  <c r="J32"/>
  <c r="J25"/>
  <c r="J22"/>
  <c r="J16"/>
  <c r="J6"/>
  <c r="G6"/>
  <c r="G69" s="1"/>
  <c r="F6"/>
  <c r="F69" s="1"/>
  <c r="G78" i="11" l="1"/>
  <c r="F78"/>
  <c r="L69" i="10"/>
  <c r="J69"/>
  <c r="K69"/>
  <c r="L38" i="14"/>
  <c r="K38"/>
  <c r="J38"/>
  <c r="I38"/>
  <c r="H38"/>
  <c r="G38"/>
  <c r="F38"/>
  <c r="E38"/>
  <c r="D38"/>
  <c r="C287"/>
  <c r="D287"/>
  <c r="C17" i="53"/>
  <c r="E66" i="11" l="1"/>
  <c r="E6" i="10"/>
  <c r="E69" s="1"/>
  <c r="H66"/>
  <c r="H67"/>
  <c r="H68"/>
  <c r="H58"/>
  <c r="H59"/>
  <c r="H60"/>
  <c r="H61"/>
  <c r="H62"/>
  <c r="H63"/>
  <c r="I63" s="1"/>
  <c r="H64"/>
  <c r="H54"/>
  <c r="I54" s="1"/>
  <c r="H55"/>
  <c r="I55" s="1"/>
  <c r="H56"/>
  <c r="H42"/>
  <c r="H43"/>
  <c r="H44"/>
  <c r="H45"/>
  <c r="H46"/>
  <c r="I46" s="1"/>
  <c r="H47"/>
  <c r="I47" s="1"/>
  <c r="H48"/>
  <c r="I48" s="1"/>
  <c r="H49"/>
  <c r="I49" s="1"/>
  <c r="H50"/>
  <c r="H38"/>
  <c r="H39"/>
  <c r="H40"/>
  <c r="H34"/>
  <c r="H35"/>
  <c r="H31"/>
  <c r="H29"/>
  <c r="H27"/>
  <c r="H23"/>
  <c r="H24"/>
  <c r="I24" s="1"/>
  <c r="H17"/>
  <c r="H18"/>
  <c r="H19"/>
  <c r="H20"/>
  <c r="H21"/>
  <c r="H14"/>
  <c r="H15"/>
  <c r="H9"/>
  <c r="H10"/>
  <c r="H11"/>
  <c r="H12"/>
  <c r="A2"/>
  <c r="C110" i="53"/>
  <c r="C102"/>
  <c r="C94"/>
  <c r="H53" i="10" s="1"/>
  <c r="C91" i="53"/>
  <c r="H52" i="10" s="1"/>
  <c r="C80" i="53"/>
  <c r="C69"/>
  <c r="C68" s="1"/>
  <c r="C62"/>
  <c r="C61" s="1"/>
  <c r="C55"/>
  <c r="H30" i="10" s="1"/>
  <c r="C39" i="53"/>
  <c r="H28" i="10" s="1"/>
  <c r="C35" i="53"/>
  <c r="H26" i="10" s="1"/>
  <c r="C31" i="53"/>
  <c r="C25"/>
  <c r="H13" i="10"/>
  <c r="C9" i="53"/>
  <c r="H8" i="10" s="1"/>
  <c r="C7" i="53"/>
  <c r="H7" i="10" s="1"/>
  <c r="H22" l="1"/>
  <c r="I22" s="1"/>
  <c r="H37"/>
  <c r="H36" s="1"/>
  <c r="H33"/>
  <c r="I33" s="1"/>
  <c r="C90" i="53"/>
  <c r="C34"/>
  <c r="C6"/>
  <c r="I30" i="10"/>
  <c r="I14"/>
  <c r="D430" i="14"/>
  <c r="D427"/>
  <c r="D425"/>
  <c r="D422"/>
  <c r="D419"/>
  <c r="D410"/>
  <c r="D401"/>
  <c r="D396"/>
  <c r="D390"/>
  <c r="D383"/>
  <c r="D378"/>
  <c r="D375"/>
  <c r="D365"/>
  <c r="D355"/>
  <c r="D348"/>
  <c r="D338"/>
  <c r="D335"/>
  <c r="D331"/>
  <c r="D322"/>
  <c r="D313"/>
  <c r="D302"/>
  <c r="D297"/>
  <c r="D278"/>
  <c r="D276"/>
  <c r="D269"/>
  <c r="D266"/>
  <c r="D261"/>
  <c r="D254"/>
  <c r="D249"/>
  <c r="D243"/>
  <c r="D241"/>
  <c r="D233"/>
  <c r="D229"/>
  <c r="D220"/>
  <c r="D210"/>
  <c r="D204"/>
  <c r="D194"/>
  <c r="D183"/>
  <c r="D177"/>
  <c r="D167"/>
  <c r="D159"/>
  <c r="D149"/>
  <c r="D139"/>
  <c r="D129"/>
  <c r="D119"/>
  <c r="D109"/>
  <c r="D98"/>
  <c r="D94"/>
  <c r="D88"/>
  <c r="D85"/>
  <c r="D77"/>
  <c r="D67"/>
  <c r="D57"/>
  <c r="D53"/>
  <c r="D44"/>
  <c r="D40"/>
  <c r="D31"/>
  <c r="D26"/>
  <c r="D17"/>
  <c r="D12"/>
  <c r="D7"/>
  <c r="I39" i="10"/>
  <c r="I68"/>
  <c r="I64"/>
  <c r="I61"/>
  <c r="I56"/>
  <c r="I45"/>
  <c r="I40"/>
  <c r="I34"/>
  <c r="I29"/>
  <c r="I28"/>
  <c r="I15"/>
  <c r="I8"/>
  <c r="E58" i="11"/>
  <c r="F249" i="14"/>
  <c r="G249"/>
  <c r="F266"/>
  <c r="G266"/>
  <c r="F425"/>
  <c r="G425"/>
  <c r="C427"/>
  <c r="C348"/>
  <c r="L313"/>
  <c r="K313"/>
  <c r="J313"/>
  <c r="J322"/>
  <c r="J331"/>
  <c r="E287"/>
  <c r="F287"/>
  <c r="C261"/>
  <c r="L249"/>
  <c r="M18"/>
  <c r="I66" i="10"/>
  <c r="C40" i="14"/>
  <c r="M255"/>
  <c r="E6" i="11"/>
  <c r="C98" i="14"/>
  <c r="C88"/>
  <c r="C85"/>
  <c r="C77"/>
  <c r="C67"/>
  <c r="C57"/>
  <c r="C53"/>
  <c r="C44"/>
  <c r="C94"/>
  <c r="C31"/>
  <c r="E31"/>
  <c r="F31"/>
  <c r="G31"/>
  <c r="H31"/>
  <c r="I31"/>
  <c r="J31"/>
  <c r="K31"/>
  <c r="L31"/>
  <c r="C26"/>
  <c r="E12"/>
  <c r="C12"/>
  <c r="G229"/>
  <c r="H204"/>
  <c r="G204"/>
  <c r="F204"/>
  <c r="M431"/>
  <c r="M429"/>
  <c r="M428"/>
  <c r="M426"/>
  <c r="M424"/>
  <c r="M423"/>
  <c r="M421"/>
  <c r="M420"/>
  <c r="M418"/>
  <c r="M417"/>
  <c r="M416"/>
  <c r="M415"/>
  <c r="M414"/>
  <c r="M413"/>
  <c r="M412"/>
  <c r="M411"/>
  <c r="M409"/>
  <c r="M408"/>
  <c r="M407"/>
  <c r="M406"/>
  <c r="M405"/>
  <c r="M404"/>
  <c r="M403"/>
  <c r="M402"/>
  <c r="M399"/>
  <c r="M398"/>
  <c r="M397"/>
  <c r="M395"/>
  <c r="M394"/>
  <c r="M393"/>
  <c r="M392"/>
  <c r="M391"/>
  <c r="M389"/>
  <c r="M388"/>
  <c r="M387"/>
  <c r="M386"/>
  <c r="M385"/>
  <c r="M384"/>
  <c r="M381"/>
  <c r="M380"/>
  <c r="M379"/>
  <c r="M377"/>
  <c r="M376"/>
  <c r="M374"/>
  <c r="M373"/>
  <c r="M372"/>
  <c r="M371"/>
  <c r="M370"/>
  <c r="M369"/>
  <c r="M368"/>
  <c r="M367"/>
  <c r="M366"/>
  <c r="M364"/>
  <c r="M363"/>
  <c r="M362"/>
  <c r="M361"/>
  <c r="M360"/>
  <c r="M359"/>
  <c r="M358"/>
  <c r="M357"/>
  <c r="M356"/>
  <c r="M354"/>
  <c r="M353"/>
  <c r="M352"/>
  <c r="M351"/>
  <c r="M350"/>
  <c r="M349"/>
  <c r="M347"/>
  <c r="M346"/>
  <c r="M345"/>
  <c r="M344"/>
  <c r="M343"/>
  <c r="M342"/>
  <c r="M341"/>
  <c r="M340"/>
  <c r="M339"/>
  <c r="M337"/>
  <c r="M336"/>
  <c r="M333"/>
  <c r="M332"/>
  <c r="M330"/>
  <c r="M329"/>
  <c r="M328"/>
  <c r="M327"/>
  <c r="M326"/>
  <c r="M325"/>
  <c r="M324"/>
  <c r="M323"/>
  <c r="M321"/>
  <c r="M320"/>
  <c r="M319"/>
  <c r="M318"/>
  <c r="M317"/>
  <c r="M316"/>
  <c r="M315"/>
  <c r="M314"/>
  <c r="M311"/>
  <c r="M310"/>
  <c r="M309"/>
  <c r="M308"/>
  <c r="M307"/>
  <c r="M306"/>
  <c r="M305"/>
  <c r="M304"/>
  <c r="M303"/>
  <c r="M301"/>
  <c r="M300"/>
  <c r="M299"/>
  <c r="M298"/>
  <c r="M296"/>
  <c r="M295"/>
  <c r="M294"/>
  <c r="M293"/>
  <c r="M292"/>
  <c r="M291"/>
  <c r="M290"/>
  <c r="M289"/>
  <c r="M288"/>
  <c r="M286"/>
  <c r="M285"/>
  <c r="M284"/>
  <c r="M283"/>
  <c r="M282"/>
  <c r="M281"/>
  <c r="M280"/>
  <c r="M279"/>
  <c r="M277"/>
  <c r="M275"/>
  <c r="M274"/>
  <c r="M273"/>
  <c r="M272"/>
  <c r="M271"/>
  <c r="M270"/>
  <c r="M268"/>
  <c r="M267"/>
  <c r="M265"/>
  <c r="M264"/>
  <c r="M263"/>
  <c r="M262"/>
  <c r="M260"/>
  <c r="M259"/>
  <c r="M258"/>
  <c r="M257"/>
  <c r="M256"/>
  <c r="M252"/>
  <c r="M251"/>
  <c r="M250"/>
  <c r="M248"/>
  <c r="M247"/>
  <c r="M246"/>
  <c r="M245"/>
  <c r="M244"/>
  <c r="M242"/>
  <c r="M240"/>
  <c r="M238"/>
  <c r="M237"/>
  <c r="M236"/>
  <c r="M235"/>
  <c r="M234"/>
  <c r="M232"/>
  <c r="M231"/>
  <c r="M230"/>
  <c r="M228"/>
  <c r="M227"/>
  <c r="M226"/>
  <c r="M225"/>
  <c r="M224"/>
  <c r="M223"/>
  <c r="M222"/>
  <c r="M221"/>
  <c r="M219"/>
  <c r="M218"/>
  <c r="M217"/>
  <c r="M216"/>
  <c r="M215"/>
  <c r="M214"/>
  <c r="M213"/>
  <c r="M212"/>
  <c r="M211"/>
  <c r="M209"/>
  <c r="M208"/>
  <c r="M207"/>
  <c r="M206"/>
  <c r="M205"/>
  <c r="M203"/>
  <c r="M202"/>
  <c r="M201"/>
  <c r="M200"/>
  <c r="M199"/>
  <c r="M198"/>
  <c r="M197"/>
  <c r="M196"/>
  <c r="M195"/>
  <c r="M192"/>
  <c r="M191"/>
  <c r="M190"/>
  <c r="M189"/>
  <c r="M188"/>
  <c r="M187"/>
  <c r="M186"/>
  <c r="M185"/>
  <c r="M184"/>
  <c r="M182"/>
  <c r="M181"/>
  <c r="M180"/>
  <c r="M179"/>
  <c r="M178"/>
  <c r="M176"/>
  <c r="M175"/>
  <c r="M174"/>
  <c r="M173"/>
  <c r="M172"/>
  <c r="M171"/>
  <c r="M170"/>
  <c r="M169"/>
  <c r="M168"/>
  <c r="M166"/>
  <c r="M165"/>
  <c r="M164"/>
  <c r="M163"/>
  <c r="M162"/>
  <c r="M161"/>
  <c r="M160"/>
  <c r="M158"/>
  <c r="M157"/>
  <c r="M156"/>
  <c r="M155"/>
  <c r="M154"/>
  <c r="M153"/>
  <c r="M152"/>
  <c r="M151"/>
  <c r="M150"/>
  <c r="M148"/>
  <c r="M147"/>
  <c r="M146"/>
  <c r="M145"/>
  <c r="M144"/>
  <c r="M143"/>
  <c r="M142"/>
  <c r="M141"/>
  <c r="M140"/>
  <c r="M138"/>
  <c r="M137"/>
  <c r="M136"/>
  <c r="M135"/>
  <c r="M134"/>
  <c r="M133"/>
  <c r="M132"/>
  <c r="M131"/>
  <c r="M130"/>
  <c r="M128"/>
  <c r="M127"/>
  <c r="M126"/>
  <c r="M125"/>
  <c r="M124"/>
  <c r="M123"/>
  <c r="M122"/>
  <c r="M121"/>
  <c r="M120"/>
  <c r="M118"/>
  <c r="M117"/>
  <c r="M116"/>
  <c r="M115"/>
  <c r="M114"/>
  <c r="M113"/>
  <c r="M112"/>
  <c r="M111"/>
  <c r="M110"/>
  <c r="M107"/>
  <c r="M106"/>
  <c r="M105"/>
  <c r="M104"/>
  <c r="M103"/>
  <c r="M102"/>
  <c r="M101"/>
  <c r="M100"/>
  <c r="M99"/>
  <c r="M97"/>
  <c r="M96"/>
  <c r="M95"/>
  <c r="M93"/>
  <c r="M92"/>
  <c r="M91"/>
  <c r="M90"/>
  <c r="M89"/>
  <c r="M87"/>
  <c r="M86"/>
  <c r="M84"/>
  <c r="M83"/>
  <c r="M82"/>
  <c r="M81"/>
  <c r="M80"/>
  <c r="M79"/>
  <c r="M78"/>
  <c r="M76"/>
  <c r="M75"/>
  <c r="M74"/>
  <c r="M73"/>
  <c r="M72"/>
  <c r="M71"/>
  <c r="M70"/>
  <c r="M69"/>
  <c r="M68"/>
  <c r="M66"/>
  <c r="M65"/>
  <c r="M64"/>
  <c r="M63"/>
  <c r="M62"/>
  <c r="M61"/>
  <c r="M60"/>
  <c r="M59"/>
  <c r="M58"/>
  <c r="M56"/>
  <c r="M55"/>
  <c r="M54"/>
  <c r="M52"/>
  <c r="M51"/>
  <c r="M50"/>
  <c r="M49"/>
  <c r="M48"/>
  <c r="M47"/>
  <c r="M46"/>
  <c r="M45"/>
  <c r="M42"/>
  <c r="M41"/>
  <c r="M39"/>
  <c r="M37"/>
  <c r="M36"/>
  <c r="M35"/>
  <c r="M34"/>
  <c r="M33"/>
  <c r="M32"/>
  <c r="M30"/>
  <c r="M29"/>
  <c r="M28"/>
  <c r="M27"/>
  <c r="M25"/>
  <c r="M24"/>
  <c r="M23"/>
  <c r="M22"/>
  <c r="M21"/>
  <c r="M20"/>
  <c r="M19"/>
  <c r="M16"/>
  <c r="M15"/>
  <c r="M14"/>
  <c r="M13"/>
  <c r="M11"/>
  <c r="M10"/>
  <c r="M9"/>
  <c r="M8"/>
  <c r="N430"/>
  <c r="L430"/>
  <c r="K430"/>
  <c r="J430"/>
  <c r="I430"/>
  <c r="H430"/>
  <c r="G430"/>
  <c r="F430"/>
  <c r="E430"/>
  <c r="N427"/>
  <c r="L427"/>
  <c r="K427"/>
  <c r="J427"/>
  <c r="I427"/>
  <c r="H427"/>
  <c r="G427"/>
  <c r="F427"/>
  <c r="E427"/>
  <c r="N422"/>
  <c r="L422"/>
  <c r="K422"/>
  <c r="J422"/>
  <c r="I422"/>
  <c r="H422"/>
  <c r="G422"/>
  <c r="F422"/>
  <c r="E422"/>
  <c r="N419"/>
  <c r="L419"/>
  <c r="K419"/>
  <c r="J419"/>
  <c r="I419"/>
  <c r="H419"/>
  <c r="G419"/>
  <c r="F419"/>
  <c r="E419"/>
  <c r="N410"/>
  <c r="N400" s="1"/>
  <c r="L410"/>
  <c r="K410"/>
  <c r="J410"/>
  <c r="I410"/>
  <c r="H410"/>
  <c r="G410"/>
  <c r="F410"/>
  <c r="E410"/>
  <c r="N401"/>
  <c r="L401"/>
  <c r="K401"/>
  <c r="J401"/>
  <c r="I401"/>
  <c r="H401"/>
  <c r="G401"/>
  <c r="F401"/>
  <c r="E401"/>
  <c r="N396"/>
  <c r="L396"/>
  <c r="K396"/>
  <c r="J396"/>
  <c r="I396"/>
  <c r="H396"/>
  <c r="G396"/>
  <c r="F396"/>
  <c r="E396"/>
  <c r="N390"/>
  <c r="L390"/>
  <c r="K390"/>
  <c r="J390"/>
  <c r="I390"/>
  <c r="H390"/>
  <c r="H383"/>
  <c r="G390"/>
  <c r="F390"/>
  <c r="F383"/>
  <c r="E390"/>
  <c r="N383"/>
  <c r="L383"/>
  <c r="K383"/>
  <c r="J383"/>
  <c r="I383"/>
  <c r="G383"/>
  <c r="E383"/>
  <c r="N378"/>
  <c r="L378"/>
  <c r="K378"/>
  <c r="J378"/>
  <c r="I378"/>
  <c r="H378"/>
  <c r="G378"/>
  <c r="F378"/>
  <c r="E378"/>
  <c r="N375"/>
  <c r="L375"/>
  <c r="K375"/>
  <c r="J375"/>
  <c r="I375"/>
  <c r="H375"/>
  <c r="G375"/>
  <c r="F375"/>
  <c r="E375"/>
  <c r="N365"/>
  <c r="L365"/>
  <c r="K365"/>
  <c r="J365"/>
  <c r="I365"/>
  <c r="H365"/>
  <c r="G365"/>
  <c r="F365"/>
  <c r="E365"/>
  <c r="N355"/>
  <c r="L355"/>
  <c r="K355"/>
  <c r="J355"/>
  <c r="I355"/>
  <c r="H355"/>
  <c r="G355"/>
  <c r="F355"/>
  <c r="E355"/>
  <c r="N348"/>
  <c r="L348"/>
  <c r="K348"/>
  <c r="J348"/>
  <c r="I348"/>
  <c r="H348"/>
  <c r="G348"/>
  <c r="F348"/>
  <c r="E348"/>
  <c r="N338"/>
  <c r="L338"/>
  <c r="K338"/>
  <c r="J338"/>
  <c r="I338"/>
  <c r="H338"/>
  <c r="G338"/>
  <c r="F338"/>
  <c r="E338"/>
  <c r="N335"/>
  <c r="L335"/>
  <c r="K335"/>
  <c r="J335"/>
  <c r="I335"/>
  <c r="H335"/>
  <c r="G335"/>
  <c r="F335"/>
  <c r="E335"/>
  <c r="N331"/>
  <c r="L331"/>
  <c r="K331"/>
  <c r="K322"/>
  <c r="K312" s="1"/>
  <c r="I331"/>
  <c r="H331"/>
  <c r="G331"/>
  <c r="F331"/>
  <c r="E331"/>
  <c r="N322"/>
  <c r="L322"/>
  <c r="I322"/>
  <c r="H322"/>
  <c r="G322"/>
  <c r="F322"/>
  <c r="E322"/>
  <c r="N313"/>
  <c r="N312"/>
  <c r="I313"/>
  <c r="H313"/>
  <c r="G313"/>
  <c r="F313"/>
  <c r="E313"/>
  <c r="N302"/>
  <c r="L302"/>
  <c r="K302"/>
  <c r="J302"/>
  <c r="I302"/>
  <c r="H302"/>
  <c r="G302"/>
  <c r="F302"/>
  <c r="E302"/>
  <c r="N297"/>
  <c r="L297"/>
  <c r="K297"/>
  <c r="J297"/>
  <c r="I297"/>
  <c r="H297"/>
  <c r="G297"/>
  <c r="F297"/>
  <c r="E297"/>
  <c r="N287"/>
  <c r="L287"/>
  <c r="K287"/>
  <c r="J287"/>
  <c r="I287"/>
  <c r="H287"/>
  <c r="G287"/>
  <c r="N278"/>
  <c r="L278"/>
  <c r="K278"/>
  <c r="J278"/>
  <c r="I278"/>
  <c r="H278"/>
  <c r="G278"/>
  <c r="F278"/>
  <c r="E278"/>
  <c r="N276"/>
  <c r="L276"/>
  <c r="K276"/>
  <c r="J276"/>
  <c r="I276"/>
  <c r="H276"/>
  <c r="G276"/>
  <c r="F276"/>
  <c r="E276"/>
  <c r="N269"/>
  <c r="L269"/>
  <c r="K269"/>
  <c r="J269"/>
  <c r="I269"/>
  <c r="H269"/>
  <c r="G269"/>
  <c r="F269"/>
  <c r="E269"/>
  <c r="N261"/>
  <c r="L261"/>
  <c r="K261"/>
  <c r="J261"/>
  <c r="I261"/>
  <c r="H261"/>
  <c r="G261"/>
  <c r="F261"/>
  <c r="E261"/>
  <c r="N254"/>
  <c r="L254"/>
  <c r="K254"/>
  <c r="J254"/>
  <c r="I254"/>
  <c r="H254"/>
  <c r="G254"/>
  <c r="F254"/>
  <c r="E254"/>
  <c r="N243"/>
  <c r="L243"/>
  <c r="K243"/>
  <c r="J243"/>
  <c r="I243"/>
  <c r="H243"/>
  <c r="G243"/>
  <c r="F243"/>
  <c r="E243"/>
  <c r="N241"/>
  <c r="L241"/>
  <c r="K241"/>
  <c r="J241"/>
  <c r="I241"/>
  <c r="H241"/>
  <c r="G241"/>
  <c r="F241"/>
  <c r="E241"/>
  <c r="N233"/>
  <c r="L233"/>
  <c r="K233"/>
  <c r="J233"/>
  <c r="I233"/>
  <c r="H233"/>
  <c r="G233"/>
  <c r="F233"/>
  <c r="E233"/>
  <c r="N229"/>
  <c r="L229"/>
  <c r="K229"/>
  <c r="J229"/>
  <c r="I229"/>
  <c r="H229"/>
  <c r="F229"/>
  <c r="E229"/>
  <c r="N220"/>
  <c r="L220"/>
  <c r="K220"/>
  <c r="J220"/>
  <c r="I220"/>
  <c r="H220"/>
  <c r="G220"/>
  <c r="F220"/>
  <c r="E220"/>
  <c r="N210"/>
  <c r="L210"/>
  <c r="K210"/>
  <c r="J210"/>
  <c r="I210"/>
  <c r="H210"/>
  <c r="G210"/>
  <c r="F210"/>
  <c r="E210"/>
  <c r="N194"/>
  <c r="L194"/>
  <c r="K194"/>
  <c r="J194"/>
  <c r="I194"/>
  <c r="H194"/>
  <c r="G194"/>
  <c r="F194"/>
  <c r="E194"/>
  <c r="N183"/>
  <c r="L183"/>
  <c r="K183"/>
  <c r="J183"/>
  <c r="I183"/>
  <c r="H183"/>
  <c r="G183"/>
  <c r="F183"/>
  <c r="E183"/>
  <c r="N177"/>
  <c r="L177"/>
  <c r="K177"/>
  <c r="J177"/>
  <c r="I177"/>
  <c r="H177"/>
  <c r="G177"/>
  <c r="F177"/>
  <c r="E177"/>
  <c r="N167"/>
  <c r="L167"/>
  <c r="K167"/>
  <c r="J167"/>
  <c r="I167"/>
  <c r="H167"/>
  <c r="G167"/>
  <c r="F167"/>
  <c r="E167"/>
  <c r="N159"/>
  <c r="L159"/>
  <c r="K159"/>
  <c r="J159"/>
  <c r="I159"/>
  <c r="H159"/>
  <c r="G159"/>
  <c r="F159"/>
  <c r="E159"/>
  <c r="N149"/>
  <c r="L149"/>
  <c r="K149"/>
  <c r="J149"/>
  <c r="I149"/>
  <c r="H149"/>
  <c r="G149"/>
  <c r="F149"/>
  <c r="E149"/>
  <c r="N139"/>
  <c r="L139"/>
  <c r="K139"/>
  <c r="J139"/>
  <c r="I139"/>
  <c r="H139"/>
  <c r="G139"/>
  <c r="F139"/>
  <c r="E139"/>
  <c r="N129"/>
  <c r="L129"/>
  <c r="K129"/>
  <c r="J129"/>
  <c r="I129"/>
  <c r="H129"/>
  <c r="G129"/>
  <c r="F129"/>
  <c r="E129"/>
  <c r="N119"/>
  <c r="L119"/>
  <c r="K119"/>
  <c r="J119"/>
  <c r="I119"/>
  <c r="H119"/>
  <c r="G119"/>
  <c r="F119"/>
  <c r="E119"/>
  <c r="N109"/>
  <c r="L109"/>
  <c r="K109"/>
  <c r="J109"/>
  <c r="I109"/>
  <c r="H109"/>
  <c r="G109"/>
  <c r="F109"/>
  <c r="E109"/>
  <c r="N98"/>
  <c r="L98"/>
  <c r="K98"/>
  <c r="J98"/>
  <c r="I98"/>
  <c r="H98"/>
  <c r="G98"/>
  <c r="F98"/>
  <c r="E98"/>
  <c r="N94"/>
  <c r="L94"/>
  <c r="K94"/>
  <c r="J94"/>
  <c r="I94"/>
  <c r="H94"/>
  <c r="G94"/>
  <c r="F94"/>
  <c r="E94"/>
  <c r="N88"/>
  <c r="L88"/>
  <c r="K88"/>
  <c r="J88"/>
  <c r="I88"/>
  <c r="H88"/>
  <c r="G88"/>
  <c r="F88"/>
  <c r="E88"/>
  <c r="N85"/>
  <c r="L85"/>
  <c r="K85"/>
  <c r="J85"/>
  <c r="I85"/>
  <c r="H85"/>
  <c r="G85"/>
  <c r="F85"/>
  <c r="E85"/>
  <c r="N77"/>
  <c r="L77"/>
  <c r="K77"/>
  <c r="J77"/>
  <c r="I77"/>
  <c r="H77"/>
  <c r="G77"/>
  <c r="F77"/>
  <c r="E77"/>
  <c r="N67"/>
  <c r="L67"/>
  <c r="K67"/>
  <c r="J67"/>
  <c r="I67"/>
  <c r="H67"/>
  <c r="G67"/>
  <c r="F67"/>
  <c r="E67"/>
  <c r="N57"/>
  <c r="L57"/>
  <c r="K57"/>
  <c r="J57"/>
  <c r="I57"/>
  <c r="H57"/>
  <c r="G57"/>
  <c r="F57"/>
  <c r="E57"/>
  <c r="N53"/>
  <c r="L53"/>
  <c r="K53"/>
  <c r="J53"/>
  <c r="I53"/>
  <c r="H53"/>
  <c r="G53"/>
  <c r="F53"/>
  <c r="E53"/>
  <c r="N44"/>
  <c r="L44"/>
  <c r="K44"/>
  <c r="J44"/>
  <c r="I44"/>
  <c r="H44"/>
  <c r="G44"/>
  <c r="F44"/>
  <c r="E44"/>
  <c r="N40"/>
  <c r="L40"/>
  <c r="K40"/>
  <c r="J40"/>
  <c r="I40"/>
  <c r="H40"/>
  <c r="G40"/>
  <c r="F40"/>
  <c r="E40"/>
  <c r="N38"/>
  <c r="N31"/>
  <c r="N26"/>
  <c r="L26"/>
  <c r="K26"/>
  <c r="J26"/>
  <c r="I26"/>
  <c r="H26"/>
  <c r="G26"/>
  <c r="F26"/>
  <c r="E26"/>
  <c r="N17"/>
  <c r="L17"/>
  <c r="K17"/>
  <c r="J17"/>
  <c r="I17"/>
  <c r="H17"/>
  <c r="G17"/>
  <c r="F17"/>
  <c r="E17"/>
  <c r="C17"/>
  <c r="L12"/>
  <c r="K12"/>
  <c r="J12"/>
  <c r="I12"/>
  <c r="H12"/>
  <c r="G12"/>
  <c r="F12"/>
  <c r="L7"/>
  <c r="K7"/>
  <c r="J7"/>
  <c r="I7"/>
  <c r="H7"/>
  <c r="G7"/>
  <c r="F7"/>
  <c r="E7"/>
  <c r="C7"/>
  <c r="I62" i="10"/>
  <c r="I59"/>
  <c r="I42"/>
  <c r="I38"/>
  <c r="I27"/>
  <c r="I21"/>
  <c r="I20"/>
  <c r="I19"/>
  <c r="I12"/>
  <c r="I11"/>
  <c r="I10"/>
  <c r="I9"/>
  <c r="C430" i="14"/>
  <c r="L425"/>
  <c r="K425"/>
  <c r="J425"/>
  <c r="I425"/>
  <c r="H425"/>
  <c r="E425"/>
  <c r="C425"/>
  <c r="C422"/>
  <c r="C419"/>
  <c r="C410"/>
  <c r="C401"/>
  <c r="C396"/>
  <c r="C390"/>
  <c r="C383"/>
  <c r="C378"/>
  <c r="C375"/>
  <c r="C365"/>
  <c r="C355"/>
  <c r="C338"/>
  <c r="C335"/>
  <c r="C331"/>
  <c r="C322"/>
  <c r="C313"/>
  <c r="C302"/>
  <c r="C297"/>
  <c r="C278"/>
  <c r="C276"/>
  <c r="C269"/>
  <c r="L266"/>
  <c r="K266"/>
  <c r="J266"/>
  <c r="I266"/>
  <c r="H266"/>
  <c r="E266"/>
  <c r="C266"/>
  <c r="C254"/>
  <c r="K249"/>
  <c r="K204"/>
  <c r="J249"/>
  <c r="I249"/>
  <c r="H249"/>
  <c r="E249"/>
  <c r="C249"/>
  <c r="C243"/>
  <c r="C241"/>
  <c r="C233"/>
  <c r="C229"/>
  <c r="C220"/>
  <c r="C210"/>
  <c r="L204"/>
  <c r="J204"/>
  <c r="I204"/>
  <c r="E204"/>
  <c r="C204"/>
  <c r="C194"/>
  <c r="C183"/>
  <c r="C177"/>
  <c r="C167"/>
  <c r="C159"/>
  <c r="C149"/>
  <c r="C139"/>
  <c r="C129"/>
  <c r="C119"/>
  <c r="C109"/>
  <c r="C38"/>
  <c r="E70" i="11"/>
  <c r="E54"/>
  <c r="E44"/>
  <c r="E34"/>
  <c r="E24"/>
  <c r="E14"/>
  <c r="I67" i="10"/>
  <c r="I50"/>
  <c r="I44"/>
  <c r="I35"/>
  <c r="I17"/>
  <c r="I58"/>
  <c r="I53"/>
  <c r="I7"/>
  <c r="I26"/>
  <c r="I18"/>
  <c r="H16"/>
  <c r="I31"/>
  <c r="H65"/>
  <c r="C77" s="1"/>
  <c r="I60"/>
  <c r="H57"/>
  <c r="I57" s="1"/>
  <c r="I43"/>
  <c r="H41"/>
  <c r="I41" s="1"/>
  <c r="H51"/>
  <c r="I52"/>
  <c r="H25"/>
  <c r="I25" s="1"/>
  <c r="I23"/>
  <c r="I13"/>
  <c r="H6"/>
  <c r="M375" i="14" l="1"/>
  <c r="H64" i="11" s="1"/>
  <c r="N108" i="14"/>
  <c r="N193"/>
  <c r="N253"/>
  <c r="H382"/>
  <c r="D400"/>
  <c r="H108"/>
  <c r="H32" i="10"/>
  <c r="H69" s="1"/>
  <c r="M430" i="14"/>
  <c r="H77" i="11" s="1"/>
  <c r="E400" i="14"/>
  <c r="I400"/>
  <c r="G400"/>
  <c r="E382"/>
  <c r="M355"/>
  <c r="H62" i="11" s="1"/>
  <c r="L334" i="14"/>
  <c r="F312"/>
  <c r="J312"/>
  <c r="F253"/>
  <c r="G253"/>
  <c r="D253"/>
  <c r="H253"/>
  <c r="K253"/>
  <c r="E253"/>
  <c r="M233"/>
  <c r="H40" i="11" s="1"/>
  <c r="F193" i="14"/>
  <c r="L193"/>
  <c r="M129"/>
  <c r="H27" i="11" s="1"/>
  <c r="I108" i="14"/>
  <c r="J108"/>
  <c r="L108"/>
  <c r="I43"/>
  <c r="G43"/>
  <c r="H43"/>
  <c r="L43"/>
  <c r="C400"/>
  <c r="M365"/>
  <c r="H63" i="11" s="1"/>
  <c r="E312" i="14"/>
  <c r="I382"/>
  <c r="M278"/>
  <c r="H50" i="11" s="1"/>
  <c r="H312" i="14"/>
  <c r="M12"/>
  <c r="H8" i="11" s="1"/>
  <c r="M85" i="14"/>
  <c r="H20" i="11" s="1"/>
  <c r="K6" i="14"/>
  <c r="J400"/>
  <c r="M38"/>
  <c r="H12" i="11" s="1"/>
  <c r="D193" i="14"/>
  <c r="N382"/>
  <c r="M119"/>
  <c r="H26" i="11" s="1"/>
  <c r="J193" i="14"/>
  <c r="M335"/>
  <c r="H59" i="11" s="1"/>
  <c r="K382" i="14"/>
  <c r="M210"/>
  <c r="H37" i="11" s="1"/>
  <c r="M322" i="14"/>
  <c r="H56" i="11" s="1"/>
  <c r="M7" i="14"/>
  <c r="H7" i="11" s="1"/>
  <c r="M229" i="14"/>
  <c r="H39" i="11" s="1"/>
  <c r="H400" i="14"/>
  <c r="M338"/>
  <c r="H60" i="11" s="1"/>
  <c r="J6" i="14"/>
  <c r="F43"/>
  <c r="L400"/>
  <c r="I6"/>
  <c r="K108"/>
  <c r="E193"/>
  <c r="L253"/>
  <c r="M419"/>
  <c r="H73" i="11" s="1"/>
  <c r="M40" i="14"/>
  <c r="H13" i="11" s="1"/>
  <c r="M287" i="14"/>
  <c r="H51" i="11" s="1"/>
  <c r="M425" i="14"/>
  <c r="H75" i="11" s="1"/>
  <c r="M149" i="14"/>
  <c r="H29" i="11" s="1"/>
  <c r="I193" i="14"/>
  <c r="I253"/>
  <c r="M269"/>
  <c r="H48" i="11" s="1"/>
  <c r="M396" i="14"/>
  <c r="H69" i="11" s="1"/>
  <c r="M53" i="14"/>
  <c r="H16" i="11" s="1"/>
  <c r="K43" i="14"/>
  <c r="E108"/>
  <c r="G193"/>
  <c r="F382"/>
  <c r="C312"/>
  <c r="E43"/>
  <c r="M249"/>
  <c r="H43" i="11" s="1"/>
  <c r="J253" i="14"/>
  <c r="M302"/>
  <c r="H53" i="11" s="1"/>
  <c r="M378" i="14"/>
  <c r="H65" i="11" s="1"/>
  <c r="M401" i="14"/>
  <c r="H71" i="11" s="1"/>
  <c r="F6" i="14"/>
  <c r="M17"/>
  <c r="H9" i="11" s="1"/>
  <c r="N6" i="14"/>
  <c r="H6"/>
  <c r="L6"/>
  <c r="E334"/>
  <c r="N334"/>
  <c r="G334"/>
  <c r="K334"/>
  <c r="F334"/>
  <c r="I334"/>
  <c r="G382"/>
  <c r="L382"/>
  <c r="K193"/>
  <c r="M390"/>
  <c r="H68" i="11" s="1"/>
  <c r="J382" i="14"/>
  <c r="K400"/>
  <c r="M109"/>
  <c r="H25" i="11" s="1"/>
  <c r="M243" i="14"/>
  <c r="H42" i="11" s="1"/>
  <c r="M183" i="14"/>
  <c r="H33" i="11" s="1"/>
  <c r="M297" i="14"/>
  <c r="H52" i="11" s="1"/>
  <c r="M422" i="14"/>
  <c r="H74" i="11" s="1"/>
  <c r="J43" i="14"/>
  <c r="N43"/>
  <c r="G108"/>
  <c r="H334"/>
  <c r="F400"/>
  <c r="M427"/>
  <c r="H76" i="11" s="1"/>
  <c r="H193" i="14"/>
  <c r="M98"/>
  <c r="H23" i="11" s="1"/>
  <c r="D108" i="14"/>
  <c r="C334"/>
  <c r="G6"/>
  <c r="I312"/>
  <c r="G312"/>
  <c r="J334"/>
  <c r="L312"/>
  <c r="D6"/>
  <c r="D43"/>
  <c r="M77"/>
  <c r="H19" i="11" s="1"/>
  <c r="M241" i="14"/>
  <c r="H41" i="11" s="1"/>
  <c r="D312" i="14"/>
  <c r="D334"/>
  <c r="D382"/>
  <c r="M261"/>
  <c r="H46" i="11" s="1"/>
  <c r="M410" i="14"/>
  <c r="H72" i="11" s="1"/>
  <c r="M31" i="14"/>
  <c r="H11" i="11" s="1"/>
  <c r="M348" i="14"/>
  <c r="H61" i="11" s="1"/>
  <c r="E6" i="14"/>
  <c r="M194"/>
  <c r="H35" i="11" s="1"/>
  <c r="M266" i="14"/>
  <c r="H47" i="11" s="1"/>
  <c r="M276" i="14"/>
  <c r="H49" i="11" s="1"/>
  <c r="M331" i="14"/>
  <c r="H57" i="11" s="1"/>
  <c r="M44" i="14"/>
  <c r="H15" i="11" s="1"/>
  <c r="F108" i="14"/>
  <c r="M67"/>
  <c r="H18" i="11" s="1"/>
  <c r="M26" i="14"/>
  <c r="H10" i="11" s="1"/>
  <c r="M313" i="14"/>
  <c r="H55" i="11" s="1"/>
  <c r="J55" s="1"/>
  <c r="M167" i="14"/>
  <c r="H31" i="11" s="1"/>
  <c r="M204" i="14"/>
  <c r="H36" i="11" s="1"/>
  <c r="M88" i="14"/>
  <c r="H21" i="11" s="1"/>
  <c r="M159" i="14"/>
  <c r="H30" i="11" s="1"/>
  <c r="M220" i="14"/>
  <c r="H38" i="11" s="1"/>
  <c r="C382" i="14"/>
  <c r="M94"/>
  <c r="H22" i="11" s="1"/>
  <c r="M383" i="14"/>
  <c r="H67" i="11" s="1"/>
  <c r="J67" s="1"/>
  <c r="M139" i="14"/>
  <c r="H28" i="11" s="1"/>
  <c r="M177" i="14"/>
  <c r="H32" i="11" s="1"/>
  <c r="C253" i="14"/>
  <c r="M254"/>
  <c r="H45" i="11" s="1"/>
  <c r="C193" i="14"/>
  <c r="C108"/>
  <c r="C43"/>
  <c r="M57"/>
  <c r="H17" i="11" s="1"/>
  <c r="C6" i="14"/>
  <c r="I37" i="10"/>
  <c r="I65"/>
  <c r="C114" i="53"/>
  <c r="E78" i="11"/>
  <c r="I36" i="10"/>
  <c r="I6"/>
  <c r="I51"/>
  <c r="C76"/>
  <c r="I16"/>
  <c r="I18" i="11" l="1"/>
  <c r="J18"/>
  <c r="K18" s="1"/>
  <c r="L18" s="1"/>
  <c r="I71"/>
  <c r="J71"/>
  <c r="I32"/>
  <c r="J32"/>
  <c r="K32" s="1"/>
  <c r="L32" s="1"/>
  <c r="I36"/>
  <c r="J36"/>
  <c r="K36" s="1"/>
  <c r="L36" s="1"/>
  <c r="I49"/>
  <c r="J49"/>
  <c r="K49" s="1"/>
  <c r="L49" s="1"/>
  <c r="I61"/>
  <c r="J61"/>
  <c r="K61" s="1"/>
  <c r="L61" s="1"/>
  <c r="I19"/>
  <c r="J19"/>
  <c r="K19" s="1"/>
  <c r="L19" s="1"/>
  <c r="I76"/>
  <c r="J76"/>
  <c r="K76" s="1"/>
  <c r="L76" s="1"/>
  <c r="I33"/>
  <c r="J33"/>
  <c r="K33" s="1"/>
  <c r="L33" s="1"/>
  <c r="I43"/>
  <c r="J43"/>
  <c r="K43" s="1"/>
  <c r="L43" s="1"/>
  <c r="I69"/>
  <c r="J69"/>
  <c r="K69" s="1"/>
  <c r="L69" s="1"/>
  <c r="I29"/>
  <c r="J29"/>
  <c r="K29" s="1"/>
  <c r="L29" s="1"/>
  <c r="I73"/>
  <c r="J73"/>
  <c r="K73" s="1"/>
  <c r="L73" s="1"/>
  <c r="I60"/>
  <c r="J60"/>
  <c r="K60" s="1"/>
  <c r="L60" s="1"/>
  <c r="I56"/>
  <c r="J56"/>
  <c r="K56" s="1"/>
  <c r="L56" s="1"/>
  <c r="I12"/>
  <c r="J12"/>
  <c r="K12" s="1"/>
  <c r="L12" s="1"/>
  <c r="I8"/>
  <c r="J8"/>
  <c r="K8" s="1"/>
  <c r="L8" s="1"/>
  <c r="I77"/>
  <c r="J77"/>
  <c r="K77" s="1"/>
  <c r="L77" s="1"/>
  <c r="I64"/>
  <c r="J64"/>
  <c r="K64" s="1"/>
  <c r="L64" s="1"/>
  <c r="I22"/>
  <c r="J22"/>
  <c r="K22" s="1"/>
  <c r="L22" s="1"/>
  <c r="I21"/>
  <c r="J21"/>
  <c r="K21" s="1"/>
  <c r="L21" s="1"/>
  <c r="I10"/>
  <c r="J10"/>
  <c r="K10" s="1"/>
  <c r="L10" s="1"/>
  <c r="I57"/>
  <c r="J57"/>
  <c r="K57" s="1"/>
  <c r="L57" s="1"/>
  <c r="I46"/>
  <c r="J46"/>
  <c r="K46" s="1"/>
  <c r="L46" s="1"/>
  <c r="I41"/>
  <c r="J41"/>
  <c r="K41" s="1"/>
  <c r="L41" s="1"/>
  <c r="I52"/>
  <c r="J52"/>
  <c r="K52" s="1"/>
  <c r="L52" s="1"/>
  <c r="I16"/>
  <c r="J16"/>
  <c r="K16" s="1"/>
  <c r="L16" s="1"/>
  <c r="I13"/>
  <c r="J13"/>
  <c r="K13" s="1"/>
  <c r="L13" s="1"/>
  <c r="I7"/>
  <c r="J7"/>
  <c r="I59"/>
  <c r="J59"/>
  <c r="I20"/>
  <c r="J20"/>
  <c r="K20" s="1"/>
  <c r="L20" s="1"/>
  <c r="I62"/>
  <c r="J62"/>
  <c r="K62" s="1"/>
  <c r="L62" s="1"/>
  <c r="I17"/>
  <c r="J17"/>
  <c r="K17" s="1"/>
  <c r="L17" s="1"/>
  <c r="I45"/>
  <c r="J45"/>
  <c r="K67"/>
  <c r="I30"/>
  <c r="J30"/>
  <c r="K30" s="1"/>
  <c r="L30" s="1"/>
  <c r="K55"/>
  <c r="J54"/>
  <c r="I15"/>
  <c r="J15"/>
  <c r="I35"/>
  <c r="J35"/>
  <c r="I72"/>
  <c r="J72"/>
  <c r="K72" s="1"/>
  <c r="L72" s="1"/>
  <c r="I23"/>
  <c r="J23"/>
  <c r="K23" s="1"/>
  <c r="L23" s="1"/>
  <c r="I74"/>
  <c r="J74"/>
  <c r="K74" s="1"/>
  <c r="L74" s="1"/>
  <c r="I25"/>
  <c r="J25"/>
  <c r="I9"/>
  <c r="J9"/>
  <c r="K9" s="1"/>
  <c r="L9" s="1"/>
  <c r="I53"/>
  <c r="J53"/>
  <c r="K53" s="1"/>
  <c r="L53" s="1"/>
  <c r="I51"/>
  <c r="J51"/>
  <c r="K51" s="1"/>
  <c r="L51" s="1"/>
  <c r="C85"/>
  <c r="J39"/>
  <c r="K39" s="1"/>
  <c r="L39" s="1"/>
  <c r="I50"/>
  <c r="J50"/>
  <c r="K50" s="1"/>
  <c r="L50" s="1"/>
  <c r="I27"/>
  <c r="J27"/>
  <c r="K27" s="1"/>
  <c r="L27" s="1"/>
  <c r="I28"/>
  <c r="J28"/>
  <c r="K28" s="1"/>
  <c r="L28" s="1"/>
  <c r="I38"/>
  <c r="J38"/>
  <c r="K38" s="1"/>
  <c r="L38" s="1"/>
  <c r="I31"/>
  <c r="J31"/>
  <c r="K31" s="1"/>
  <c r="L31" s="1"/>
  <c r="I47"/>
  <c r="J47"/>
  <c r="K47" s="1"/>
  <c r="L47" s="1"/>
  <c r="I11"/>
  <c r="J11"/>
  <c r="K11" s="1"/>
  <c r="L11" s="1"/>
  <c r="I42"/>
  <c r="J42"/>
  <c r="K42" s="1"/>
  <c r="L42" s="1"/>
  <c r="I68"/>
  <c r="J68"/>
  <c r="K68" s="1"/>
  <c r="L68" s="1"/>
  <c r="I65"/>
  <c r="J65"/>
  <c r="K65" s="1"/>
  <c r="L65" s="1"/>
  <c r="I48"/>
  <c r="J48"/>
  <c r="K48" s="1"/>
  <c r="L48" s="1"/>
  <c r="I75"/>
  <c r="J75"/>
  <c r="K75" s="1"/>
  <c r="L75" s="1"/>
  <c r="I37"/>
  <c r="J37"/>
  <c r="K37" s="1"/>
  <c r="L37" s="1"/>
  <c r="I26"/>
  <c r="J26"/>
  <c r="K26" s="1"/>
  <c r="L26" s="1"/>
  <c r="I63"/>
  <c r="J63"/>
  <c r="K63" s="1"/>
  <c r="L63" s="1"/>
  <c r="I40"/>
  <c r="J40"/>
  <c r="K40" s="1"/>
  <c r="L40" s="1"/>
  <c r="I39"/>
  <c r="I32" i="10"/>
  <c r="C75"/>
  <c r="C78" s="1"/>
  <c r="D75" s="1"/>
  <c r="L433" i="14"/>
  <c r="C95" i="10" s="1"/>
  <c r="H58" i="11"/>
  <c r="I58" s="1"/>
  <c r="M400" i="14"/>
  <c r="J433"/>
  <c r="C93" i="10" s="1"/>
  <c r="I433" i="14"/>
  <c r="C87" i="10" s="1"/>
  <c r="D433" i="14"/>
  <c r="C82" i="10" s="1"/>
  <c r="M108" i="14"/>
  <c r="K433"/>
  <c r="C94" i="10" s="1"/>
  <c r="M253" i="14"/>
  <c r="E433"/>
  <c r="C83" i="10" s="1"/>
  <c r="H433" i="14"/>
  <c r="C86" i="10" s="1"/>
  <c r="G433" i="14"/>
  <c r="C85" i="10" s="1"/>
  <c r="M312" i="14"/>
  <c r="N433"/>
  <c r="H6" i="11"/>
  <c r="I6" s="1"/>
  <c r="M382" i="14"/>
  <c r="M193"/>
  <c r="M43"/>
  <c r="F433"/>
  <c r="C84" i="10" s="1"/>
  <c r="M334" i="14"/>
  <c r="I55" i="11"/>
  <c r="H54"/>
  <c r="I54" s="1"/>
  <c r="H34"/>
  <c r="I34" s="1"/>
  <c r="H70"/>
  <c r="C84" s="1"/>
  <c r="I67"/>
  <c r="H66"/>
  <c r="H24"/>
  <c r="I24" s="1"/>
  <c r="H44"/>
  <c r="C433" i="14"/>
  <c r="C81" i="10" s="1"/>
  <c r="H14" i="11"/>
  <c r="M6" i="14"/>
  <c r="I69" i="10"/>
  <c r="J66" i="11" l="1"/>
  <c r="L55"/>
  <c r="L54" s="1"/>
  <c r="K54"/>
  <c r="L67"/>
  <c r="L66" s="1"/>
  <c r="K66"/>
  <c r="K25"/>
  <c r="J24"/>
  <c r="K35"/>
  <c r="J34"/>
  <c r="K7"/>
  <c r="J6"/>
  <c r="K15"/>
  <c r="J14"/>
  <c r="K45"/>
  <c r="J44"/>
  <c r="K59"/>
  <c r="J58"/>
  <c r="K71"/>
  <c r="J70"/>
  <c r="C96" i="10"/>
  <c r="D94" s="1"/>
  <c r="I70" i="11"/>
  <c r="C83"/>
  <c r="M433" i="14"/>
  <c r="C88" i="10"/>
  <c r="D82" s="1"/>
  <c r="C86" i="11"/>
  <c r="I66"/>
  <c r="H78"/>
  <c r="I78" s="1"/>
  <c r="I44"/>
  <c r="C82"/>
  <c r="I14"/>
  <c r="D76" i="10"/>
  <c r="D77"/>
  <c r="L45" i="11" l="1"/>
  <c r="L44" s="1"/>
  <c r="K44"/>
  <c r="L25"/>
  <c r="L24" s="1"/>
  <c r="K24"/>
  <c r="L59"/>
  <c r="L58" s="1"/>
  <c r="K58"/>
  <c r="L15"/>
  <c r="L14" s="1"/>
  <c r="K14"/>
  <c r="L35"/>
  <c r="L34" s="1"/>
  <c r="K34"/>
  <c r="J78"/>
  <c r="L71"/>
  <c r="L70" s="1"/>
  <c r="K70"/>
  <c r="L7"/>
  <c r="L6" s="1"/>
  <c r="K6"/>
  <c r="D95" i="10"/>
  <c r="D93"/>
  <c r="D81"/>
  <c r="D83"/>
  <c r="D87"/>
  <c r="D86"/>
  <c r="D84"/>
  <c r="D85"/>
  <c r="C87" i="11"/>
  <c r="D84" s="1"/>
  <c r="D78" i="10"/>
  <c r="L78" i="11" l="1"/>
  <c r="K78"/>
  <c r="D96" i="10"/>
  <c r="D88"/>
  <c r="D86" i="11"/>
  <c r="D82"/>
  <c r="D83"/>
  <c r="D85"/>
  <c r="D87" l="1"/>
  <c r="D70" i="25"/>
  <c r="D8"/>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text>
        <r>
          <rPr>
            <sz val="10"/>
            <color indexed="81"/>
            <rFont val="Tahoma"/>
            <family val="2"/>
          </rPr>
          <t xml:space="preserve">CRI: Clasificador por Rubro de Ingresos
LI: Ley de Ingresos Municipal
</t>
        </r>
      </text>
    </comment>
    <comment ref="B3" author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text>
        <r>
          <rPr>
            <b/>
            <sz val="12"/>
            <color indexed="81"/>
            <rFont val="Arial"/>
            <family val="2"/>
          </rPr>
          <t>Importe de la indemnización causada por la falta de pago oportuno de los ingresos señalados en el título de impuestos de la ley de ingresos.</t>
        </r>
      </text>
    </comment>
    <comment ref="B19" authorId="3">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text>
        <r>
          <rPr>
            <b/>
            <sz val="12"/>
            <color indexed="81"/>
            <rFont val="Arial"/>
            <family val="2"/>
          </rPr>
          <t>Importe de otros ingresos que obtiene el municipio por concepto de accesorios de los impuestos y no están considerados en los rubros anteriores.</t>
        </r>
      </text>
    </comment>
    <comment ref="B23" authorId="2">
      <text>
        <r>
          <rPr>
            <b/>
            <sz val="12"/>
            <color indexed="81"/>
            <rFont val="Arial"/>
            <family val="2"/>
          </rPr>
          <t>Son los ingresos que se perciben por conceptos no incluidos en los tipos anteriores, de conformidad con la legislación aplicable en la materia.</t>
        </r>
      </text>
    </comment>
    <comment ref="B24" authorId="3">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text>
        <r>
          <rPr>
            <b/>
            <sz val="12"/>
            <color indexed="81"/>
            <rFont val="Arial"/>
            <family val="2"/>
          </rPr>
          <t>Son las establecidas en Ley a cargo de las personas físicas y morales que se beneficien de manera directa por obras públicas.</t>
        </r>
      </text>
    </comment>
    <comment ref="B32" authorId="2">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text>
        <r>
          <rPr>
            <b/>
            <sz val="12"/>
            <color indexed="81"/>
            <rFont val="Arial"/>
            <family val="2"/>
          </rPr>
          <t>Importe del Ingreso obtenido por las rentas o concesión de toda clase de bienes propiedad del municipio y se encuentran incorporados al dominio público.</t>
        </r>
      </text>
    </comment>
    <comment ref="B38" authorId="2">
      <text>
        <r>
          <rPr>
            <b/>
            <sz val="12"/>
            <color indexed="81"/>
            <rFont val="Arial"/>
            <family val="2"/>
          </rPr>
          <t xml:space="preserve">DEROGADO
</t>
        </r>
      </text>
    </comment>
    <comment ref="B39" authorId="2">
      <text>
        <r>
          <rPr>
            <sz val="8"/>
            <color indexed="81"/>
            <rFont val="Arial"/>
            <family val="2"/>
          </rPr>
          <t xml:space="preserve">Son las contribuciones derivadas por la contraprestación de servicios exclusivos del Estado, de conformidad con la legislación aplicable en la materia.
</t>
        </r>
      </text>
    </comment>
    <comment ref="B40" authorId="3">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text>
        <r>
          <rPr>
            <b/>
            <sz val="12"/>
            <color indexed="81"/>
            <rFont val="Arial"/>
            <family val="2"/>
          </rPr>
          <t>Importe de los ingresos que obtiene el municipio por la prestación del servicio del registro civil, a domicilio o fuera del horario de oficina.</t>
        </r>
      </text>
    </comment>
    <comment ref="B52" authorId="3">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text>
        <r>
          <rPr>
            <b/>
            <sz val="12"/>
            <color indexed="81"/>
            <rFont val="Arial"/>
            <family val="2"/>
          </rPr>
          <t>Importe de la indemnización causada por la falta de pago oportuno de los ingresos señalados en el título de derechos de la ley de ingresos.</t>
        </r>
      </text>
    </comment>
    <comment ref="B57" authorId="3">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text>
        <r>
          <rPr>
            <sz val="12"/>
            <color indexed="81"/>
            <rFont val="Arial"/>
            <family val="2"/>
          </rPr>
          <t xml:space="preserve">Son los ingresos por contraprestaciones por los servicios que preste el Estado en sus funciones de derecho privado.
</t>
        </r>
      </text>
    </comment>
    <comment ref="B62" authorId="2">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text>
        <r>
          <rPr>
            <b/>
            <sz val="12"/>
            <color indexed="81"/>
            <rFont val="Arial"/>
            <family val="2"/>
          </rPr>
          <t xml:space="preserve">DEROGADO
</t>
        </r>
      </text>
    </comment>
    <comment ref="B67" authorId="2">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text>
        <r>
          <rPr>
            <b/>
            <sz val="12"/>
            <color indexed="81"/>
            <rFont val="Arial"/>
            <family val="2"/>
          </rPr>
          <t>Importe de los ingresos derivados de incentivos por la colaboración en el cobro de las contribuciones.</t>
        </r>
      </text>
    </comment>
    <comment ref="B71" authorId="3">
      <text>
        <r>
          <rPr>
            <b/>
            <sz val="12"/>
            <color indexed="81"/>
            <rFont val="Arial"/>
            <family val="2"/>
          </rPr>
          <t>Importe de los ingresos por sanciones no fiscales de carácter monetario.</t>
        </r>
      </text>
    </comment>
    <comment ref="B72" authorId="3">
      <text>
        <r>
          <rPr>
            <b/>
            <sz val="12"/>
            <color indexed="81"/>
            <rFont val="Arial"/>
            <family val="2"/>
          </rPr>
          <t>Importe de los ingresos por indemnizaciones.</t>
        </r>
      </text>
    </comment>
    <comment ref="B73" authorId="3">
      <text>
        <r>
          <rPr>
            <b/>
            <sz val="12"/>
            <color indexed="81"/>
            <rFont val="Arial"/>
            <family val="2"/>
          </rPr>
          <t>Importe de los reintegros por ingresos de aprovechamientos por sostenimiento de las escuelas y servicio de vigilancia forestal.</t>
        </r>
      </text>
    </comment>
    <comment ref="B74" authorId="3">
      <text>
        <r>
          <rPr>
            <b/>
            <sz val="12"/>
            <color indexed="81"/>
            <rFont val="Arial"/>
            <family val="2"/>
          </rPr>
          <t>Importe de los ingresos por obras públicas que realiza el ente público.</t>
        </r>
      </text>
    </comment>
    <comment ref="B75" authorId="3">
      <text>
        <r>
          <rPr>
            <b/>
            <sz val="12"/>
            <color indexed="81"/>
            <rFont val="Arial"/>
            <family val="2"/>
          </rPr>
          <t>Importe de los ingresos por aplicación de gravámenes sobre herencias, legados y donaciones.</t>
        </r>
      </text>
    </comment>
    <comment ref="B76" authorId="3">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text>
        <r>
          <rPr>
            <b/>
            <sz val="12"/>
            <color indexed="81"/>
            <rFont val="Arial"/>
            <family val="2"/>
          </rPr>
          <t>Son los ingresos propios obtenidos por las Instituciones Públicas de Seguridad Social por sus actividades de producción, comercialización o prestación de servicios.</t>
        </r>
      </text>
    </comment>
    <comment ref="B82" authorId="2">
      <text>
        <r>
          <rPr>
            <b/>
            <sz val="12"/>
            <color indexed="81"/>
            <rFont val="Arial"/>
            <family val="2"/>
          </rPr>
          <t>Son los ingresos propios obtenidos por las Empresas Productivas del Estado por sus actividades de producción, comercialización o prestación de servicios.</t>
        </r>
      </text>
    </comment>
    <comment ref="B83" authorId="2">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text>
        <r>
          <rPr>
            <b/>
            <sz val="12"/>
            <color indexed="81"/>
            <rFont val="Arial"/>
            <family val="2"/>
          </rPr>
          <t>Importe de los ingresos de las Entidades Federativas y Municipios que se derivan del Sistema Nacional de Coordinación Fiscal federal.</t>
        </r>
      </text>
    </comment>
    <comment ref="B93" authorId="3">
      <text>
        <r>
          <rPr>
            <b/>
            <sz val="12"/>
            <color indexed="81"/>
            <rFont val="Arial"/>
            <family val="2"/>
          </rPr>
          <t>Importe de los ingresos de los Municipios que se derivan del Sistema Nacional de Coordinación Fiscal Estatal.</t>
        </r>
      </text>
    </comment>
    <comment ref="B94" authorId="2">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text>
        <r>
          <rPr>
            <sz val="8"/>
            <color indexed="81"/>
            <rFont val="Tahoma"/>
            <family val="2"/>
          </rPr>
          <t xml:space="preserve">Son los ingresos que reciben los entes públicos con el objeto de sufragar gastos inherentes a sus atribuciones
</t>
        </r>
      </text>
    </comment>
    <comment ref="B104" authorId="3">
      <text>
        <r>
          <rPr>
            <b/>
            <sz val="12"/>
            <color indexed="81"/>
            <rFont val="Arial"/>
            <family val="2"/>
          </rPr>
          <t xml:space="preserve">
DEROGADO</t>
        </r>
      </text>
    </comment>
    <comment ref="B105" authorId="3">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text>
        <r>
          <rPr>
            <b/>
            <sz val="12"/>
            <color indexed="81"/>
            <rFont val="Arial"/>
            <family val="2"/>
          </rPr>
          <t>DEROGADO</t>
        </r>
      </text>
    </comment>
    <comment ref="B107" authorId="3">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text>
        <r>
          <rPr>
            <b/>
            <sz val="12"/>
            <color indexed="81"/>
            <rFont val="Arial"/>
            <family val="2"/>
          </rPr>
          <t>Son los ingresos que reciben los entes públicos por transferencias del Fondo Mexicano del Petróleo para la Estabilización y el Desarrollo.</t>
        </r>
      </text>
    </comment>
    <comment ref="B110" authorId="2">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text>
        <r>
          <rPr>
            <b/>
            <sz val="12"/>
            <color indexed="81"/>
            <rFont val="Arial"/>
            <family val="2"/>
          </rPr>
          <t>Son las establecidas en Ley a cargo de las personas físicas y morales que se beneficien de manera directa por obras públicas.</t>
        </r>
      </text>
    </comment>
    <comment ref="B25"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text>
        <r>
          <rPr>
            <b/>
            <sz val="12"/>
            <color indexed="81"/>
            <rFont val="Arial"/>
            <family val="2"/>
          </rPr>
          <t>Son los ingresos por contraprestaciones por los servicios que preste el Estado en sus funciones de derecho privado.</t>
        </r>
      </text>
    </comment>
    <comment ref="B36" authorId="1">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text>
        <r>
          <rPr>
            <sz val="10"/>
            <color indexed="81"/>
            <rFont val="Tahoma"/>
            <family val="2"/>
          </rPr>
          <t xml:space="preserve">Son los que provienen de obligaciones contraídas en el país, con acreedores nacionales y pagaderos en el interior del país en moneda nacional.
</t>
        </r>
      </text>
    </comment>
    <comment ref="B83" author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text>
        <r>
          <rPr>
            <sz val="10"/>
            <color indexed="81"/>
            <rFont val="Tahoma"/>
            <family val="2"/>
          </rPr>
          <t xml:space="preserve">Son los que provienen de otras fuentes no etiquetadas no comprendidas en los conceptos anteriores.
</t>
        </r>
      </text>
    </comment>
    <comment ref="B93" author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text>
        <r>
          <rPr>
            <sz val="10"/>
            <color indexed="81"/>
            <rFont val="Tahoma"/>
            <family val="2"/>
          </rPr>
          <t xml:space="preserve">Comprende la amortización de la deuda adquirida y disminución de pasivos con el sector privado, público y externo
</t>
        </r>
      </text>
    </comment>
    <comment ref="B85" authorId="0">
      <text>
        <r>
          <rPr>
            <sz val="10"/>
            <color indexed="81"/>
            <rFont val="Tahoma"/>
            <family val="2"/>
          </rPr>
          <t xml:space="preserve">Comprende la amortización de la deuda adquirida y disminución de pasivos con el sector privado, público y externo
</t>
        </r>
      </text>
    </comment>
    <comment ref="B86" author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sharedStrings.xml><?xml version="1.0" encoding="utf-8"?>
<sst xmlns="http://schemas.openxmlformats.org/spreadsheetml/2006/main" count="1202" uniqueCount="1148">
  <si>
    <t>Suma</t>
  </si>
  <si>
    <t>Derechos</t>
  </si>
  <si>
    <t>F</t>
  </si>
  <si>
    <t>DESCRIPCIÓN</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</si>
  <si>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</si>
  <si>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</si>
  <si>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</si>
  <si>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</si>
  <si>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</si>
  <si>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</si>
  <si>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</si>
  <si>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</si>
  <si>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</si>
  <si>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</si>
  <si>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</si>
  <si>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</si>
  <si>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</si>
  <si>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</si>
  <si>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</si>
  <si>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</si>
  <si>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</si>
  <si>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</si>
  <si>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</si>
  <si>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</si>
  <si>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</si>
  <si>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</si>
  <si>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</si>
  <si>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</si>
  <si>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</si>
  <si>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</si>
  <si>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</si>
  <si>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</si>
  <si>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</si>
  <si>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</si>
  <si>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</si>
  <si>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</si>
  <si>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</si>
  <si>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</si>
  <si>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</si>
  <si>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</si>
  <si>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</si>
  <si>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</si>
  <si>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</si>
  <si>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</si>
  <si>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</si>
  <si>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</si>
  <si>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</si>
  <si>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</si>
  <si>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</si>
  <si>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</si>
  <si>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</si>
  <si>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</si>
  <si>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</si>
  <si>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</si>
  <si>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</si>
  <si>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</si>
  <si>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</si>
  <si>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</si>
  <si>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</si>
  <si>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</si>
  <si>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</si>
  <si>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</si>
  <si>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</si>
  <si>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</si>
  <si>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</si>
  <si>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</si>
  <si>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</si>
  <si>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</si>
  <si>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</si>
  <si>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</si>
  <si>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</si>
  <si>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</si>
  <si>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</si>
  <si>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</si>
  <si>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</si>
  <si>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</si>
  <si>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</si>
  <si>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</si>
  <si>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</si>
  <si>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</si>
  <si>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</si>
  <si>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</si>
  <si>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</si>
  <si>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</si>
  <si>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</si>
  <si>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</si>
  <si>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</si>
  <si>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</si>
  <si>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</si>
  <si>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</si>
  <si>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</si>
  <si>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</si>
  <si>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</si>
  <si>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</si>
  <si>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</si>
  <si>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</si>
  <si>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</si>
  <si>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</si>
  <si>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</si>
  <si>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</si>
  <si>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</si>
  <si>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</si>
  <si>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</si>
  <si>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</si>
  <si>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</si>
  <si>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</si>
  <si>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</si>
  <si>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</si>
  <si>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</si>
  <si>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</si>
  <si>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</si>
  <si>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</si>
  <si>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</si>
  <si>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</si>
  <si>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</si>
  <si>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</si>
  <si>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</si>
  <si>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</si>
  <si>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</si>
  <si>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</si>
  <si>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</si>
  <si>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</si>
  <si>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</si>
  <si>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</si>
  <si>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</si>
  <si>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</si>
  <si>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</si>
  <si>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</si>
  <si>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</si>
  <si>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</si>
  <si>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</si>
  <si>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</si>
  <si>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</si>
  <si>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</si>
  <si>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</si>
  <si>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</si>
  <si>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</si>
  <si>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</si>
  <si>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</si>
  <si>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</si>
  <si>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</si>
  <si>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</si>
  <si>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</si>
  <si>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</si>
  <si>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</si>
  <si>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</si>
  <si>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</si>
  <si>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</si>
  <si>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</si>
  <si>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</si>
  <si>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</si>
  <si>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</si>
  <si>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</si>
  <si>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</si>
  <si>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</si>
  <si>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</si>
  <si>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</si>
  <si>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</si>
  <si>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</si>
  <si>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</si>
  <si>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</si>
  <si>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</si>
  <si>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</si>
  <si>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</si>
  <si>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</si>
  <si>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</si>
  <si>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</si>
  <si>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</si>
  <si>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</si>
  <si>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</si>
  <si>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</si>
  <si>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</si>
  <si>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</si>
  <si>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</si>
  <si>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</si>
  <si>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</si>
  <si>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</si>
  <si>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</si>
  <si>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</si>
  <si>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</si>
  <si>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</si>
  <si>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</si>
  <si>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</si>
  <si>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</si>
  <si>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</si>
  <si>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</si>
  <si>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</si>
  <si>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</si>
  <si>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</si>
  <si>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</si>
  <si>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</si>
  <si>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</si>
  <si>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</si>
  <si>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</si>
  <si>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</si>
  <si>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</si>
  <si>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</si>
  <si>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</si>
  <si>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</si>
  <si>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</si>
  <si>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</si>
  <si>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</si>
  <si>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</si>
  <si>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</si>
  <si>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</si>
  <si>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</si>
  <si>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</si>
  <si>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</si>
  <si>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</si>
  <si>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</si>
  <si>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</si>
  <si>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</si>
  <si>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</si>
  <si>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</si>
  <si>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</si>
  <si>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</si>
  <si>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</si>
  <si>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</si>
  <si>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</si>
  <si>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</si>
  <si>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</si>
  <si>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</si>
  <si>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</si>
  <si>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</si>
  <si>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</si>
  <si>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</si>
  <si>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</si>
  <si>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</si>
  <si>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</si>
  <si>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</si>
  <si>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</si>
  <si>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</si>
  <si>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</si>
  <si>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</si>
  <si>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</si>
  <si>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</si>
  <si>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</si>
  <si>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</si>
  <si>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</si>
  <si>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</si>
  <si>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</si>
  <si>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</si>
  <si>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</si>
  <si>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</si>
  <si>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</si>
  <si>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</si>
  <si>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</si>
  <si>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</si>
  <si>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</si>
  <si>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</si>
  <si>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</si>
  <si>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</si>
  <si>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</si>
  <si>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</si>
  <si>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</si>
  <si>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</si>
  <si>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</si>
  <si>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</si>
  <si>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</si>
  <si>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</si>
  <si>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</si>
  <si>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</si>
  <si>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</si>
  <si>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</si>
  <si>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</si>
  <si>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</si>
  <si>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</si>
  <si>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</si>
  <si>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</si>
  <si>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</si>
  <si>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</si>
  <si>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</si>
  <si>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</si>
  <si>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</si>
  <si>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</si>
  <si>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</si>
  <si>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</si>
  <si>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</si>
  <si>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</si>
  <si>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</si>
  <si>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</si>
  <si>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</si>
  <si>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</si>
  <si>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</si>
  <si>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</si>
  <si>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</si>
  <si>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</si>
  <si>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</si>
  <si>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</si>
  <si>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</si>
  <si>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</si>
  <si>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</si>
  <si>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</si>
  <si>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</si>
  <si>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</si>
  <si>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</si>
  <si>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</si>
  <si>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</si>
  <si>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</si>
  <si>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</si>
  <si>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</si>
  <si>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</si>
  <si>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</si>
  <si>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</si>
  <si>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</si>
  <si>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</si>
  <si>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</si>
  <si>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</si>
  <si>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</si>
  <si>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</si>
  <si>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</si>
  <si>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</si>
  <si>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</si>
  <si>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</si>
  <si>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</si>
  <si>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</si>
  <si>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</si>
  <si>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</si>
  <si>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</si>
  <si>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</si>
  <si>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</si>
  <si>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</si>
  <si>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</si>
  <si>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</si>
  <si>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</si>
  <si>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</si>
  <si>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</si>
  <si>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</si>
  <si>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</si>
  <si>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</si>
  <si>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</si>
  <si>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</si>
  <si>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</si>
  <si>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</si>
  <si>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</si>
  <si>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</si>
  <si>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</si>
  <si>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</si>
  <si>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</si>
  <si>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</si>
  <si>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</si>
  <si>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</si>
  <si>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</si>
  <si>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</si>
  <si>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</si>
  <si>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</si>
  <si>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</si>
  <si>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</si>
  <si>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</si>
  <si>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</si>
  <si>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</si>
  <si>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</si>
  <si>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</si>
  <si>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</si>
  <si>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</si>
  <si>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</si>
  <si>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</si>
  <si>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</si>
  <si>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</si>
  <si>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</si>
  <si>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</si>
  <si>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</si>
  <si>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</si>
  <si>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</si>
  <si>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</si>
  <si>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</si>
  <si>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</si>
  <si>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</si>
  <si>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</si>
  <si>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</si>
  <si>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</si>
  <si>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</si>
  <si>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</si>
  <si>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</si>
  <si>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</si>
  <si>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</si>
  <si>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</si>
  <si>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</si>
  <si>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</si>
  <si>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</si>
  <si>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</si>
  <si>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</si>
  <si>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</si>
  <si>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</si>
  <si>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</si>
  <si>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</si>
  <si>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</si>
  <si>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</si>
  <si>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</si>
  <si>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</si>
  <si>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</si>
  <si>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</si>
  <si>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</si>
  <si>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</si>
  <si>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</si>
  <si>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</si>
  <si>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</si>
  <si>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</si>
  <si>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</si>
  <si>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</si>
  <si>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</si>
  <si>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</si>
  <si>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</si>
  <si>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</si>
  <si>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</si>
  <si>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</si>
  <si>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</si>
  <si>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</si>
  <si>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</si>
  <si>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</si>
  <si>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</si>
  <si>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</si>
  <si>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</si>
  <si>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</si>
  <si>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</si>
  <si>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</si>
  <si>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</si>
  <si>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</si>
  <si>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</si>
  <si>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</si>
  <si>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</si>
  <si>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</si>
  <si>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</si>
  <si>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</si>
  <si>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</si>
  <si>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</si>
  <si>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</si>
  <si>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</si>
  <si>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</si>
  <si>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</si>
  <si>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</si>
  <si>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</si>
  <si>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</si>
  <si>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</si>
  <si>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</si>
  <si>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</si>
  <si>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</si>
  <si>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</si>
  <si>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</si>
  <si>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</si>
  <si>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</si>
  <si>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</si>
  <si>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</si>
  <si>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</si>
  <si>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</si>
  <si>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</si>
  <si>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</si>
  <si>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</si>
  <si>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</si>
  <si>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</si>
  <si>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</si>
  <si>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</si>
  <si>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</si>
  <si>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</si>
  <si>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</si>
  <si>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</si>
  <si>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</si>
  <si>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</si>
  <si>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</si>
  <si>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</si>
  <si>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</si>
  <si>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</si>
  <si>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</si>
  <si>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</si>
  <si>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</si>
  <si>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</si>
  <si>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</si>
  <si>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</si>
  <si>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</si>
  <si>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</si>
  <si>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</si>
  <si>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</si>
  <si>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</si>
  <si>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</si>
  <si>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</si>
  <si>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</si>
  <si>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</si>
  <si>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</si>
  <si>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</si>
  <si>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</si>
  <si>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</si>
  <si>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</si>
  <si>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</si>
  <si>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</si>
  <si>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</si>
  <si>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</si>
  <si>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</si>
  <si>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</si>
  <si>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</si>
  <si>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</si>
  <si>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</si>
  <si>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</si>
  <si>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</si>
  <si>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</si>
  <si>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</si>
  <si>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</si>
  <si>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</si>
  <si>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</si>
  <si>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</si>
  <si>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</si>
  <si>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</si>
  <si>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</si>
  <si>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</si>
  <si>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</si>
  <si>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</si>
  <si>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</si>
  <si>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</si>
  <si>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</si>
  <si>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</si>
  <si>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</si>
  <si>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</si>
  <si>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</si>
  <si>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</si>
  <si>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</si>
  <si>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</si>
  <si>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</si>
  <si>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</si>
  <si>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</si>
  <si>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</si>
  <si>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</si>
  <si>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</si>
  <si>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</si>
  <si>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</si>
  <si>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</si>
  <si>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</si>
  <si>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</si>
  <si>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</si>
  <si>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</si>
  <si>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</si>
  <si>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</si>
  <si>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</si>
  <si>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</si>
  <si>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</si>
  <si>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</si>
  <si>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</si>
  <si>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</si>
  <si>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</si>
  <si>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</si>
  <si>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</si>
  <si>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</si>
  <si>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</si>
  <si>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</si>
  <si>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</si>
  <si>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</si>
  <si>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</si>
  <si>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</si>
  <si>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</si>
  <si>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</si>
  <si>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</si>
  <si>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</si>
  <si>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</si>
  <si>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</si>
  <si>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</si>
  <si>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</si>
  <si>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</si>
  <si>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</si>
  <si>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</si>
  <si>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FN</t>
  </si>
  <si>
    <t>SF</t>
  </si>
  <si>
    <t>Definición</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</si>
  <si>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</si>
  <si>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</si>
  <si>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</si>
  <si>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</si>
  <si>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</si>
  <si>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</si>
  <si>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</si>
  <si>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</si>
  <si>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</si>
  <si>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</si>
  <si>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</si>
  <si>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</si>
  <si>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</si>
  <si>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</si>
  <si>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</si>
  <si>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</si>
  <si>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</si>
  <si>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</si>
  <si>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</si>
  <si>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</si>
  <si>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</si>
  <si>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</si>
  <si>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</si>
  <si>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</si>
  <si>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</si>
  <si>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</si>
  <si>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</si>
  <si>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</si>
  <si>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</si>
  <si>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</si>
  <si>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</si>
  <si>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</si>
  <si>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</si>
  <si>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</si>
  <si>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</si>
  <si>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</si>
  <si>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</si>
  <si>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</si>
  <si>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</si>
  <si>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</si>
  <si>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</si>
  <si>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</si>
  <si>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</si>
  <si>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</si>
  <si>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</si>
  <si>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</si>
  <si>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</si>
  <si>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</si>
  <si>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</si>
  <si>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</si>
  <si>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</si>
  <si>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</si>
  <si>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</si>
  <si>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</si>
  <si>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</si>
  <si>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</si>
  <si>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</si>
  <si>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</si>
  <si>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</si>
  <si>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</si>
  <si>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</si>
  <si>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</si>
  <si>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</si>
  <si>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</si>
  <si>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</si>
  <si>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</si>
  <si>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</si>
  <si>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</si>
  <si>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</si>
  <si>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</si>
  <si>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</si>
  <si>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</si>
  <si>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</si>
  <si>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</si>
  <si>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</si>
  <si>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</si>
  <si>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</si>
  <si>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</si>
  <si>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</si>
  <si>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</si>
  <si>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</si>
  <si>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</si>
  <si>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</si>
  <si>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</si>
  <si>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</si>
  <si>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</si>
  <si>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</si>
  <si>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</si>
  <si>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</si>
  <si>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</si>
  <si>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</si>
  <si>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</si>
  <si>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</si>
  <si>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</si>
  <si>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</si>
  <si>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</si>
  <si>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</si>
  <si>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</si>
  <si>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</si>
  <si>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</si>
  <si>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</si>
  <si>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</si>
  <si>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</si>
  <si>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</si>
  <si>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</si>
  <si>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</si>
  <si>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</si>
  <si>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</si>
  <si>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</si>
  <si>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</si>
  <si>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</si>
  <si>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</si>
  <si>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</si>
  <si>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</si>
  <si>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</si>
  <si>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</si>
  <si>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</si>
  <si>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</si>
  <si>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</si>
  <si>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</si>
  <si>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</si>
  <si>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</si>
  <si>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</si>
  <si>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</si>
  <si>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</si>
  <si>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</si>
  <si>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</si>
  <si>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</si>
  <si>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</si>
  <si>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</si>
  <si>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</si>
  <si>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</si>
  <si>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</si>
  <si>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</si>
  <si>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</si>
  <si>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</si>
  <si>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</si>
  <si>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</si>
  <si>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</si>
  <si>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</si>
  <si>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</si>
  <si>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</si>
  <si>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</si>
  <si>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</si>
  <si>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</si>
  <si>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</si>
  <si>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</si>
  <si>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</si>
  <si>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</si>
  <si>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</si>
  <si>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</si>
  <si>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</si>
  <si>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</si>
  <si>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</si>
  <si>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</si>
  <si>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</si>
  <si>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</si>
  <si>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</si>
  <si>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</si>
  <si>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</si>
  <si>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</si>
  <si>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</si>
  <si>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</si>
  <si>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</si>
  <si>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</si>
  <si>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</si>
  <si>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</si>
  <si>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</si>
  <si>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</si>
  <si>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</si>
  <si>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</si>
  <si>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</si>
  <si>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</si>
  <si>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</si>
  <si>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</si>
  <si>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</si>
  <si>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</si>
  <si>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</si>
  <si>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</si>
  <si>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</si>
  <si>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</si>
  <si>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</si>
  <si>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</si>
  <si>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</si>
  <si>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</si>
  <si>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</si>
  <si>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</si>
  <si>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</si>
  <si>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</si>
  <si>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</si>
  <si>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</si>
  <si>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</si>
  <si>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</si>
  <si>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</si>
  <si>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</si>
  <si>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</si>
  <si>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</si>
  <si>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</si>
  <si>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</si>
  <si>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</si>
  <si>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</si>
  <si>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</si>
  <si>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</si>
  <si>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</si>
  <si>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</si>
  <si>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</si>
  <si>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</si>
  <si>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</si>
  <si>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</si>
  <si>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</si>
  <si>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</si>
  <si>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</si>
  <si>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</si>
  <si>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</si>
  <si>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</si>
  <si>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</si>
  <si>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</si>
  <si>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</si>
  <si>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</si>
  <si>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</si>
  <si>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</si>
  <si>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</si>
  <si>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</si>
  <si>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</si>
  <si>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</si>
  <si>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</si>
  <si>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</si>
  <si>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</si>
  <si>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</si>
  <si>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</si>
  <si>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</si>
  <si>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</si>
  <si>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</si>
  <si>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</si>
  <si>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</si>
  <si>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</si>
  <si>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</si>
  <si>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</si>
  <si>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</si>
  <si>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</si>
  <si>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</si>
  <si>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</si>
  <si>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</si>
  <si>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</si>
  <si>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</si>
  <si>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</si>
  <si>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</si>
  <si>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</si>
  <si>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</si>
  <si>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</si>
  <si>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</si>
  <si>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</si>
  <si>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</si>
  <si>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</si>
  <si>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t>
  </si>
  <si>
    <t>RECURSOS FISCALES</t>
  </si>
  <si>
    <t>Catalógo para Presupuesto de Egresos Funcional Programática</t>
  </si>
  <si>
    <t>8.1.1</t>
  </si>
  <si>
    <t>8.2.1</t>
  </si>
  <si>
    <t>SUMA</t>
  </si>
  <si>
    <t>ESTIMACIÓN</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</si>
  <si>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</si>
  <si>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</si>
  <si>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</si>
  <si>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</si>
  <si>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</si>
  <si>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</si>
  <si>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</si>
  <si>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</si>
  <si>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</si>
  <si>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</si>
  <si>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Servicios Registrales, Administrativos y Patrimoniales</t>
  </si>
  <si>
    <t>Productos</t>
  </si>
  <si>
    <t>Aprovechamientos</t>
  </si>
  <si>
    <t>EJERCICIO
 2018</t>
  </si>
  <si>
    <t>EJERCICIO 2018</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</si>
  <si>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</si>
  <si>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</si>
  <si>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</si>
  <si>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</si>
  <si>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</si>
  <si>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</si>
  <si>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</si>
  <si>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</si>
  <si>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</si>
  <si>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</si>
  <si>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</si>
  <si>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</si>
  <si>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</si>
  <si>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</si>
  <si>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</si>
  <si>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</si>
  <si>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</si>
  <si>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</si>
  <si>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</si>
  <si>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</si>
  <si>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</si>
  <si>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</si>
  <si>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</si>
  <si>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</si>
  <si>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</si>
  <si>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</si>
  <si>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</si>
  <si>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</si>
  <si>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</si>
  <si>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</si>
  <si>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</si>
  <si>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</si>
  <si>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</si>
  <si>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</si>
  <si>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</si>
  <si>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</si>
  <si>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</si>
  <si>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</si>
  <si>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</si>
  <si>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</si>
  <si>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</si>
  <si>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</si>
  <si>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</si>
  <si>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</si>
  <si>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</si>
  <si>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</si>
  <si>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</si>
  <si>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</si>
  <si>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</si>
  <si>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</si>
  <si>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</si>
  <si>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</si>
  <si>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</si>
  <si>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</si>
  <si>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</si>
  <si>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</si>
  <si>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</si>
  <si>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</si>
  <si>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</si>
  <si>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</si>
  <si>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</si>
  <si>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</si>
  <si>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</si>
  <si>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</si>
  <si>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</si>
  <si>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</si>
  <si>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</si>
  <si>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</si>
  <si>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</si>
  <si>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</si>
  <si>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</si>
  <si>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</si>
  <si>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</si>
  <si>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</si>
  <si>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</si>
  <si>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</si>
  <si>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</si>
  <si>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</si>
  <si>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</si>
  <si>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</si>
  <si>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</si>
  <si>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</si>
  <si>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</si>
  <si>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</si>
  <si>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</si>
  <si>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</si>
  <si>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</si>
  <si>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</si>
  <si>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</si>
  <si>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</si>
  <si>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</si>
  <si>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</si>
  <si>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</si>
  <si>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</si>
  <si>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</si>
  <si>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</si>
  <si>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</si>
  <si>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</si>
  <si>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</si>
  <si>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</si>
  <si>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</si>
  <si>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</si>
  <si>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</si>
  <si>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</si>
  <si>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</si>
  <si>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</si>
  <si>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</si>
  <si>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</si>
  <si>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</si>
  <si>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</si>
  <si>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</si>
  <si>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</si>
  <si>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</si>
  <si>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</si>
  <si>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</si>
  <si>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</si>
  <si>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</si>
  <si>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</si>
  <si>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</si>
  <si>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</si>
  <si>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</si>
  <si>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</si>
  <si>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</si>
  <si>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</si>
  <si>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</si>
  <si>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</si>
  <si>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</si>
  <si>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</si>
  <si>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</si>
  <si>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</si>
  <si>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</si>
  <si>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</si>
  <si>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</si>
  <si>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</si>
  <si>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</si>
  <si>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</si>
  <si>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</si>
  <si>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</si>
  <si>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</si>
  <si>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</si>
  <si>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</si>
  <si>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</si>
  <si>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</si>
  <si>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</si>
  <si>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</si>
  <si>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</si>
  <si>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</si>
  <si>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</si>
  <si>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</si>
  <si>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</si>
  <si>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</si>
  <si>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EJERCICIO
 2017</t>
  </si>
  <si>
    <t>EJERCICIO
 2021</t>
  </si>
  <si>
    <t>EJERCICIO
 2022</t>
  </si>
  <si>
    <t>EJERCICIO 2017</t>
  </si>
  <si>
    <t>EJERCICIO 2020</t>
  </si>
  <si>
    <t>EJERCICIO 2021</t>
  </si>
  <si>
    <t>EJERCICIO 2022</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</si>
  <si>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</si>
  <si>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</si>
  <si>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</si>
  <si>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</si>
  <si>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</si>
  <si>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</si>
  <si>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</si>
  <si>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</si>
  <si>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</si>
  <si>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</si>
  <si>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</si>
  <si>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</si>
  <si>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</si>
  <si>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</si>
  <si>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</si>
  <si>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</si>
  <si>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</si>
  <si>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</si>
  <si>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Tala, Jalisco</t>
  </si>
  <si>
    <t>GOBIERNO MUNICIPAL</t>
  </si>
  <si>
    <t>ÓRGANO EJECUTIVO MUNICIPAL (AYUNTAMIENTO) SALA DE REGIDORES</t>
  </si>
  <si>
    <t>PRESIDENCIA MUNICIPAL</t>
  </si>
  <si>
    <t>COORDINACIÓN GENERAL DE GESTIÓN INTEGRAL DE LA CIUDAD</t>
  </si>
  <si>
    <t>COMISARÍA DE SEGURIDAD PÚBLICA</t>
  </si>
  <si>
    <t>DIRECCIÓN COMUR</t>
  </si>
  <si>
    <t>DIRECCIÓN DE ADMINISTRACIÓN</t>
  </si>
  <si>
    <t>DIRECCIÓN DE ADQUISICIONES</t>
  </si>
  <si>
    <t>DIRECCIÓN DE AGENTES Y DELEGADOS</t>
  </si>
  <si>
    <t>DIRECCIÓN DE ALUMBRADO PÚBLICO</t>
  </si>
  <si>
    <t>DIRECCIÓN DE ARCHIVO GENERAL</t>
  </si>
  <si>
    <t>DIRECCIÓN DE ASEO PÚBLICO</t>
  </si>
  <si>
    <t>DIRECCIÓN DE ATENCIÓN A LA JUVENTUD</t>
  </si>
  <si>
    <t>DIRECCIÓN DE ATENCIÓN A LAS MUJERES</t>
  </si>
  <si>
    <t>DIRECCIÓN DE ATENCIÓN CIUDADANA</t>
  </si>
  <si>
    <t>DIRECCIÓN DE CATASTRO</t>
  </si>
  <si>
    <t>DIRECCIÓN DE CEMENTERIOS</t>
  </si>
  <si>
    <t>DIRECCIÓN DE COMUNICACIÓN Y RELACIONES PÚBLICAS</t>
  </si>
  <si>
    <t>DIRECCIÓN DE CULTURA</t>
  </si>
  <si>
    <t>DIRECCIÓN DE EDUCACIÓN</t>
  </si>
  <si>
    <t>DIRECCIÓN DE EGRESOS Y CONTROL PRESUPUESTAL</t>
  </si>
  <si>
    <t>DIRECCIÓN DE FINANZAS</t>
  </si>
  <si>
    <t>DIRECCIÓN DE FOMENTO AL EMPLEO Y COMPETITIVIDAD MUNICIPAL</t>
  </si>
  <si>
    <t>DIRECCIÓN DE GESTIÓN INTEGRAL DEL AGUA Y DRENAJE</t>
  </si>
  <si>
    <t>DIRECCIÓN DE GESTIÓN DE LA CALIDAD</t>
  </si>
  <si>
    <t>DIRECCIÓN DE GESTIÓN DE PROGRAMAS ESTATALES Y FEDERALES</t>
  </si>
  <si>
    <t>DIRECCIÓN DE INGRESOS</t>
  </si>
  <si>
    <t>DIRECCIÓN DE INNOVACIÓN GUBERNAMENTAL</t>
  </si>
  <si>
    <t>DIRECCIÓN DE INSPECCIÓN Y VIGILANCIA</t>
  </si>
  <si>
    <t>DIRECCIÓN DE MEDIO AMBIENTE</t>
  </si>
  <si>
    <t>DIRECCIÓN DE MEJORAMIENTO URBANO</t>
  </si>
  <si>
    <t>DIRECCIÓN DE MERCADOS</t>
  </si>
  <si>
    <t>DIRECCIÓN DE MÉTODOS ALTERNOS</t>
  </si>
  <si>
    <t>DIRECCIÓN DE MOVILIDAD Y TRANSPORTE</t>
  </si>
  <si>
    <t>DIRECCIÓN DE OBRAS PÚBLICAS E INFRAESTRUCTURA</t>
  </si>
  <si>
    <t>DIRECCIÓN DE ORDENAMIENTO DEL TERRITORIO</t>
  </si>
  <si>
    <t>DIRECCIÓN DE PADRÓN Y LICENCIAS</t>
  </si>
  <si>
    <t>DIRECCIÓN DE PARTICIPACIÓN CIUDADANA</t>
  </si>
  <si>
    <t>DIRECCIÓN DE PROGRAMAS SOCIALES ESTRATÉGICOS</t>
  </si>
  <si>
    <t>DIRECCIÓN DE PROTECCIÓN CIVIL Y BOMBEROS</t>
  </si>
  <si>
    <t>DIRECCIÓN DE RASTRO MUNICIPAL</t>
  </si>
  <si>
    <t>DIRECCIÓN DE RECREACIÓN Y DEPORTES</t>
  </si>
  <si>
    <t>DIRECCIÓN DE RECURSOS HUMANOS</t>
  </si>
  <si>
    <t>DIRECCIÓN DE SERVICIOS MÉDICOS MUNICIPALES</t>
  </si>
  <si>
    <t>DIRECCIÓN DE TRANSPARENCIA Y BUENAS PRÁCTICAS</t>
  </si>
  <si>
    <t>DIRECCIÓN JURÍDICA</t>
  </si>
  <si>
    <t>JUNTA MUNICIPAL DE RECLUTAMIENTO</t>
  </si>
  <si>
    <t>JUZGADOS MUNICIPALES</t>
  </si>
  <si>
    <t>OFICIALÍA DE REGISTRO CIVIL</t>
  </si>
  <si>
    <t>SINDICATO 1</t>
  </si>
  <si>
    <t>SINDICATO 2</t>
  </si>
  <si>
    <t>UNIDAD DE APREMIOS</t>
  </si>
  <si>
    <t>UNIDAD DE INCLUSIÓN</t>
  </si>
  <si>
    <t>SECRETARIA DEL AYUNTAMIENTO</t>
  </si>
  <si>
    <t>SECRETARÍA PARTICULAR</t>
  </si>
  <si>
    <t>SINDICATURA</t>
  </si>
  <si>
    <t>CONTRALORÍA</t>
  </si>
  <si>
    <t>HACIENDA PÚBLICA MUNICIPAL</t>
  </si>
  <si>
    <t>COORDINACIÓN GENERAL DE SERVICIOS PÚBLICOS</t>
  </si>
  <si>
    <t>COORDINACIÓN GENERAL DE ADMINISTRACIÓN E INNOVACIÓN GUBERNAMENTAL</t>
  </si>
  <si>
    <t>COORDINACIÓN GENERAL DE CONSTRUCCIÓN DE COMUNIDAD</t>
  </si>
  <si>
    <t>COORDINACIÓN GENERAL DE DESARROLLO ECONÓMICO</t>
  </si>
  <si>
    <t>3.1.1.1.1</t>
  </si>
  <si>
    <t>3.1.1.1.2</t>
  </si>
  <si>
    <t>3.1.1.1.3</t>
  </si>
  <si>
    <t>3.1.1.1.4</t>
  </si>
  <si>
    <t>3.1.1.1.5</t>
  </si>
  <si>
    <t>3.1.1.1.6</t>
  </si>
  <si>
    <t>3.1.1.1.7</t>
  </si>
  <si>
    <t>3.1.1.1.8</t>
  </si>
  <si>
    <t>3.1.1.1.9</t>
  </si>
  <si>
    <t>3.1.1.1.10</t>
  </si>
  <si>
    <t>3.1.1.1.11</t>
  </si>
  <si>
    <t>3.1.1.1.12</t>
  </si>
  <si>
    <t>3.1.1.1.13</t>
  </si>
  <si>
    <t>3.1.1.1.14</t>
  </si>
  <si>
    <t>3.1.1.1.15</t>
  </si>
  <si>
    <t>3.1.1.1.16</t>
  </si>
  <si>
    <t>3.1.1.1.17</t>
  </si>
  <si>
    <t>3.1.1.1.18</t>
  </si>
  <si>
    <t>3.1.1.1.19</t>
  </si>
  <si>
    <t>3.1.1.1.20</t>
  </si>
  <si>
    <t>3.1.1.1.21</t>
  </si>
  <si>
    <t>3.1.1.1.22</t>
  </si>
  <si>
    <t>3.1.1.1.23</t>
  </si>
  <si>
    <t>3.1.1.1.24</t>
  </si>
  <si>
    <t>3.1.1.1.25</t>
  </si>
  <si>
    <t>3.1.1.1.26</t>
  </si>
  <si>
    <t>3.1.1.1.27</t>
  </si>
  <si>
    <t>3.1.1.1.28</t>
  </si>
  <si>
    <t>3.1.1.1.29</t>
  </si>
  <si>
    <t>3.1.1.1.30</t>
  </si>
  <si>
    <t>3.1.1.1.31</t>
  </si>
  <si>
    <t>3.1.1.1.32</t>
  </si>
  <si>
    <t>3.1.1.1.33</t>
  </si>
  <si>
    <t>3.1.1.1.34</t>
  </si>
  <si>
    <t>3.1.1.1.35</t>
  </si>
  <si>
    <t>3.1.1.1.36</t>
  </si>
  <si>
    <t>3.1.1.1.37</t>
  </si>
  <si>
    <t>3.1.1.1.38</t>
  </si>
  <si>
    <t>3.1.1.1.39</t>
  </si>
  <si>
    <t>3.1.1.1.40</t>
  </si>
  <si>
    <t>3.1.1.1.41</t>
  </si>
  <si>
    <t>3.1.1.1.42</t>
  </si>
  <si>
    <t>3.1.1.1.43</t>
  </si>
  <si>
    <t>3.1.1.1.44</t>
  </si>
  <si>
    <t>3.1.1.1.45</t>
  </si>
  <si>
    <t>3.1.1.1.46</t>
  </si>
  <si>
    <t>3.1.1.1.47</t>
  </si>
  <si>
    <t>3.1.1.1.48</t>
  </si>
  <si>
    <t>3.1.1.1.49</t>
  </si>
  <si>
    <t>3.1.1.1.50</t>
  </si>
  <si>
    <t>3.1.1.1.51</t>
  </si>
  <si>
    <t>3.1.1.1.52</t>
  </si>
  <si>
    <t>3.1.1.1.53</t>
  </si>
  <si>
    <t>3.1.1.1.54</t>
  </si>
  <si>
    <t>3.1.1.1.55</t>
  </si>
  <si>
    <t>3.1.1.1.56</t>
  </si>
  <si>
    <t>3.1.1.1.57</t>
  </si>
  <si>
    <t>3.1.1.1.58</t>
  </si>
  <si>
    <t>3.1.1.1.59</t>
  </si>
  <si>
    <t>3.1.1.1.60</t>
  </si>
  <si>
    <t>3.1.1.1.61</t>
  </si>
  <si>
    <t xml:space="preserve">Presupuesto de Egresos por Clasificación por Objeto del Gasto y Fuentes de Financiamiento - 2020
</t>
  </si>
  <si>
    <t xml:space="preserve">PROYECCIONES Y RESULTADOS DE INGRESOS  L D F - 2020
</t>
  </si>
  <si>
    <t xml:space="preserve">PROYECCIONES Y RESULTADOS DE EGRESOS LDF  - 2020
</t>
  </si>
  <si>
    <t>Presupuesto de Egresos por Clasificación Administrativa 2020</t>
  </si>
  <si>
    <t xml:space="preserve">Estimación de Ingresos por Clasificación por Rubro de Ingresos y  Ley de Ingresos Municipal - 2020
</t>
  </si>
  <si>
    <t>EJERCICIO
 2019</t>
  </si>
  <si>
    <t>ESTIMACIÓN
 2020</t>
  </si>
  <si>
    <t>EJERCICIO 2019</t>
  </si>
  <si>
    <t>ESTIMACIÓN  2020</t>
  </si>
  <si>
    <t>VARIACIÓN  2019- 2020</t>
  </si>
  <si>
    <t>VARIACIÓN           2019 - 2020</t>
  </si>
  <si>
    <t>EJERCICIO
 2023</t>
  </si>
</sst>
</file>

<file path=xl/styles.xml><?xml version="1.0" encoding="utf-8"?>
<styleSheet xmlns="http://schemas.openxmlformats.org/spreadsheetml/2006/main">
  <numFmts count="7">
    <numFmt numFmtId="42" formatCode="_-&quot;$&quot;* #,##0_-;\-&quot;$&quot;* #,##0_-;_-&quot;$&quot;* &quot;-&quot;_-;_-@_-"/>
    <numFmt numFmtId="41" formatCode="_-* #,##0_-;\-* #,##0_-;_-* &quot;-&quot;_-;_-@_-"/>
    <numFmt numFmtId="164" formatCode="000"/>
    <numFmt numFmtId="165" formatCode="0000"/>
    <numFmt numFmtId="166" formatCode="_-[$€]* #,##0.00_-;\-[$€]* #,##0.00_-;_-[$€]* &quot;-&quot;??_-;_-@_-"/>
    <numFmt numFmtId="167" formatCode="0_ ;\-0\ "/>
    <numFmt numFmtId="168" formatCode="0."/>
  </numFmts>
  <fonts count="59">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b/>
      <sz val="8"/>
      <color indexed="81"/>
      <name val="Arial"/>
      <family val="2"/>
    </font>
    <font>
      <b/>
      <sz val="14"/>
      <color indexed="9"/>
      <name val="Calibri"/>
      <family val="2"/>
    </font>
    <font>
      <sz val="14"/>
      <color indexed="9"/>
      <name val="Calibri"/>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sz val="10"/>
      <color rgb="FFFF0000"/>
      <name val="Calibri"/>
      <family val="2"/>
      <scheme val="minor"/>
    </font>
    <font>
      <sz val="9"/>
      <color indexed="81"/>
      <name val="Tahoma"/>
      <family val="2"/>
    </font>
    <font>
      <sz val="11"/>
      <color indexed="8"/>
      <name val="Calibri"/>
      <family val="2"/>
      <scheme val="minor"/>
    </font>
    <font>
      <b/>
      <sz val="9"/>
      <color indexed="81"/>
      <name val="Tahoma"/>
      <family val="2"/>
    </font>
    <font>
      <sz val="10"/>
      <color theme="1"/>
      <name val="Cambria"/>
      <family val="2"/>
      <scheme val="major"/>
    </font>
    <font>
      <b/>
      <sz val="10"/>
      <color theme="1"/>
      <name val="Cambria"/>
      <family val="2"/>
      <scheme val="major"/>
    </font>
    <font>
      <sz val="11"/>
      <color theme="0"/>
      <name val="Calibri"/>
      <family val="2"/>
      <scheme val="minor"/>
    </font>
    <font>
      <b/>
      <sz val="12"/>
      <color theme="0"/>
      <name val="Calibri"/>
      <family val="2"/>
      <scheme val="minor"/>
    </font>
    <font>
      <b/>
      <sz val="16"/>
      <color theme="0"/>
      <name val="Calibri"/>
      <family val="2"/>
      <scheme val="minor"/>
    </font>
    <font>
      <b/>
      <sz val="20"/>
      <color theme="1" tint="0.34998626667073579"/>
      <name val="Calibri"/>
      <family val="2"/>
      <scheme val="minor"/>
    </font>
    <font>
      <b/>
      <i/>
      <sz val="12"/>
      <color theme="0"/>
      <name val="Calibri"/>
      <family val="2"/>
      <scheme val="minor"/>
    </font>
    <font>
      <b/>
      <sz val="26"/>
      <color theme="1" tint="0.34998626667073579"/>
      <name val="Calibri"/>
      <family val="2"/>
      <scheme val="minor"/>
    </font>
    <font>
      <b/>
      <sz val="11"/>
      <color theme="0"/>
      <name val="Calibri"/>
      <family val="2"/>
    </font>
    <font>
      <b/>
      <sz val="12"/>
      <color theme="0"/>
      <name val="Calibri"/>
      <family val="2"/>
    </font>
    <font>
      <b/>
      <sz val="18"/>
      <color theme="1" tint="0.34998626667073579"/>
      <name val="Calibri"/>
      <family val="2"/>
      <scheme val="minor"/>
    </font>
    <font>
      <b/>
      <i/>
      <sz val="10"/>
      <color theme="0"/>
      <name val="Calibri"/>
      <family val="2"/>
      <scheme val="minor"/>
    </font>
    <font>
      <b/>
      <sz val="12"/>
      <color theme="1" tint="0.34998626667073579"/>
      <name val="Calibri"/>
      <family val="2"/>
      <scheme val="minor"/>
    </font>
    <font>
      <sz val="12"/>
      <color theme="1" tint="0.34998626667073579"/>
      <name val="Calibri"/>
      <family val="2"/>
      <scheme val="minor"/>
    </font>
    <font>
      <b/>
      <i/>
      <sz val="11"/>
      <color theme="0"/>
      <name val="Calibri"/>
      <family val="2"/>
      <scheme val="minor"/>
    </font>
    <font>
      <sz val="12"/>
      <color theme="0"/>
      <name val="Calibri"/>
      <family val="2"/>
      <scheme val="minor"/>
    </font>
    <font>
      <b/>
      <sz val="10"/>
      <color theme="1" tint="0.499984740745262"/>
      <name val="Calibri"/>
      <family val="2"/>
      <scheme val="minor"/>
    </font>
    <font>
      <sz val="10"/>
      <color theme="1" tint="0.499984740745262"/>
      <name val="Calibri"/>
      <family val="2"/>
      <scheme val="minor"/>
    </font>
  </fonts>
  <fills count="29">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6600"/>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tint="-0.499984740745262"/>
        <bgColor indexed="64"/>
      </patternFill>
    </fill>
  </fills>
  <borders count="8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rgb="FF92D050"/>
      </left>
      <right style="thin">
        <color rgb="FF92D050"/>
      </right>
      <top style="thin">
        <color rgb="FF92D05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6"/>
      </left>
      <right/>
      <top style="thin">
        <color theme="6"/>
      </top>
      <bottom style="thin">
        <color theme="6"/>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right/>
      <top/>
      <bottom style="thin">
        <color theme="6"/>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style="thin">
        <color theme="0"/>
      </right>
      <top style="thin">
        <color theme="0"/>
      </top>
      <bottom style="thin">
        <color theme="0"/>
      </bottom>
      <diagonal/>
    </border>
    <border>
      <left style="thin">
        <color theme="0" tint="-4.9989318521683403E-2"/>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4" tint="0.7998901333658864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tint="-0.499984740745262"/>
      </right>
      <top style="thin">
        <color theme="0" tint="-0.499984740745262"/>
      </top>
      <bottom/>
      <diagonal/>
    </border>
    <border>
      <left/>
      <right style="thin">
        <color theme="4" tint="0.79998168889431442"/>
      </right>
      <top style="medium">
        <color theme="0"/>
      </top>
      <bottom/>
      <diagonal/>
    </border>
    <border>
      <left style="thin">
        <color theme="6"/>
      </left>
      <right style="thin">
        <color theme="6"/>
      </right>
      <top style="thin">
        <color theme="6"/>
      </top>
      <bottom/>
      <diagonal/>
    </border>
    <border>
      <left/>
      <right/>
      <top style="thin">
        <color theme="6"/>
      </top>
      <bottom/>
      <diagonal/>
    </border>
    <border>
      <left style="thin">
        <color theme="6"/>
      </left>
      <right style="thin">
        <color theme="6"/>
      </right>
      <top/>
      <bottom style="thin">
        <color theme="6"/>
      </bottom>
      <diagonal/>
    </border>
    <border>
      <left style="thin">
        <color theme="0"/>
      </left>
      <right style="thin">
        <color theme="0"/>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left>
      <right style="thin">
        <color theme="0"/>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top style="thin">
        <color theme="0"/>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2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5"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5"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5"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5"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5"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5" fillId="12" borderId="0" applyNumberFormat="0" applyBorder="0" applyAlignment="0" applyProtection="0"/>
    <xf numFmtId="166" fontId="1" fillId="0" borderId="0" applyFont="0" applyFill="0" applyBorder="0" applyAlignment="0" applyProtection="0"/>
    <xf numFmtId="0" fontId="1" fillId="0" borderId="0"/>
    <xf numFmtId="0" fontId="18" fillId="0" borderId="0"/>
    <xf numFmtId="0" fontId="17" fillId="0" borderId="0"/>
    <xf numFmtId="9" fontId="18"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425">
    <xf numFmtId="0" fontId="0" fillId="0" borderId="0" xfId="0"/>
    <xf numFmtId="0" fontId="22" fillId="0" borderId="0" xfId="0" applyFont="1" applyFill="1" applyProtection="1"/>
    <xf numFmtId="0" fontId="22" fillId="0" borderId="0" xfId="0" applyFont="1" applyFill="1" applyAlignment="1" applyProtection="1">
      <alignment horizontal="center"/>
    </xf>
    <xf numFmtId="0" fontId="22" fillId="0" borderId="14" xfId="0" applyFont="1" applyFill="1" applyBorder="1" applyAlignment="1" applyProtection="1">
      <alignment horizontal="center" vertical="center"/>
    </xf>
    <xf numFmtId="0" fontId="22" fillId="0" borderId="14" xfId="0" applyFont="1" applyFill="1" applyBorder="1" applyAlignment="1" applyProtection="1">
      <alignment vertical="center" wrapText="1"/>
    </xf>
    <xf numFmtId="3" fontId="22" fillId="0" borderId="14" xfId="0" applyNumberFormat="1" applyFont="1" applyFill="1" applyBorder="1" applyAlignment="1" applyProtection="1">
      <alignment vertical="center"/>
    </xf>
    <xf numFmtId="10" fontId="22" fillId="0" borderId="14" xfId="0" applyNumberFormat="1" applyFont="1" applyFill="1" applyBorder="1" applyAlignment="1" applyProtection="1">
      <alignment horizontal="center" vertical="center"/>
    </xf>
    <xf numFmtId="0" fontId="22" fillId="0" borderId="14" xfId="0" applyFont="1" applyFill="1" applyBorder="1" applyAlignment="1" applyProtection="1">
      <alignment vertical="center"/>
    </xf>
    <xf numFmtId="41" fontId="22" fillId="0" borderId="14" xfId="0" applyNumberFormat="1" applyFont="1" applyFill="1" applyBorder="1" applyAlignment="1" applyProtection="1">
      <alignment vertical="center"/>
    </xf>
    <xf numFmtId="41" fontId="22" fillId="0" borderId="0" xfId="0" applyNumberFormat="1" applyFont="1" applyFill="1" applyProtection="1"/>
    <xf numFmtId="9" fontId="22" fillId="0" borderId="0" xfId="0" applyNumberFormat="1" applyFont="1" applyFill="1" applyAlignment="1" applyProtection="1">
      <alignment horizontal="center" vertical="center"/>
    </xf>
    <xf numFmtId="0" fontId="21" fillId="0" borderId="0" xfId="0" applyFont="1" applyFill="1" applyProtection="1"/>
    <xf numFmtId="167" fontId="24" fillId="14" borderId="1" xfId="0" applyNumberFormat="1" applyFont="1" applyFill="1" applyBorder="1" applyAlignment="1">
      <alignment horizontal="center" vertical="center"/>
    </xf>
    <xf numFmtId="167" fontId="24" fillId="14" borderId="2" xfId="0" applyNumberFormat="1" applyFont="1" applyFill="1" applyBorder="1" applyAlignment="1">
      <alignment horizontal="center" vertical="center"/>
    </xf>
    <xf numFmtId="0" fontId="24" fillId="14" borderId="1" xfId="0" applyFont="1" applyFill="1" applyBorder="1" applyAlignment="1">
      <alignment horizontal="left" vertical="center" wrapText="1"/>
    </xf>
    <xf numFmtId="0" fontId="24" fillId="14" borderId="3" xfId="0" applyFont="1" applyFill="1" applyBorder="1" applyAlignment="1">
      <alignment horizontal="left" vertical="center" wrapText="1"/>
    </xf>
    <xf numFmtId="0" fontId="0" fillId="0" borderId="0" xfId="0" applyFont="1" applyFill="1" applyProtection="1"/>
    <xf numFmtId="0" fontId="25" fillId="0" borderId="0" xfId="0" applyFont="1" applyFill="1" applyAlignment="1" applyProtection="1"/>
    <xf numFmtId="0" fontId="0" fillId="0" borderId="0" xfId="0" applyFont="1" applyFill="1" applyAlignment="1" applyProtection="1">
      <alignment horizontal="center"/>
    </xf>
    <xf numFmtId="3" fontId="0" fillId="0" borderId="14"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2" fillId="0" borderId="0" xfId="0" applyNumberFormat="1" applyFont="1" applyAlignment="1">
      <alignment horizontal="right" vertical="center"/>
    </xf>
    <xf numFmtId="0" fontId="20" fillId="0" borderId="0" xfId="0" applyFont="1"/>
    <xf numFmtId="0" fontId="22" fillId="0" borderId="0" xfId="0" applyFont="1" applyFill="1" applyBorder="1" applyAlignment="1">
      <alignment horizontal="center" vertical="center"/>
    </xf>
    <xf numFmtId="0" fontId="22" fillId="0" borderId="0" xfId="0" applyFont="1" applyFill="1" applyBorder="1" applyAlignment="1">
      <alignment vertical="center" wrapText="1"/>
    </xf>
    <xf numFmtId="0" fontId="26" fillId="0" borderId="0" xfId="0" applyFont="1" applyFill="1" applyBorder="1" applyAlignment="1">
      <alignment vertical="center" wrapText="1"/>
    </xf>
    <xf numFmtId="0" fontId="0" fillId="0" borderId="0" xfId="0" applyFill="1" applyBorder="1"/>
    <xf numFmtId="0" fontId="20" fillId="0" borderId="0" xfId="0" applyFont="1" applyFill="1" applyAlignment="1">
      <alignment horizontal="justify" vertical="center" wrapText="1"/>
    </xf>
    <xf numFmtId="0" fontId="0" fillId="0" borderId="0" xfId="0" applyFill="1" applyAlignment="1">
      <alignment horizontal="justify" vertical="center" wrapText="1"/>
    </xf>
    <xf numFmtId="168" fontId="22" fillId="0" borderId="0" xfId="0" applyNumberFormat="1" applyFont="1" applyFill="1" applyAlignment="1">
      <alignment horizontal="right" vertical="center"/>
    </xf>
    <xf numFmtId="0" fontId="22" fillId="0" borderId="0" xfId="0" applyFont="1" applyFill="1" applyAlignment="1">
      <alignment horizontal="center" vertical="center"/>
    </xf>
    <xf numFmtId="0" fontId="22" fillId="0" borderId="0" xfId="0" applyFont="1" applyFill="1" applyAlignment="1">
      <alignment vertical="center" wrapText="1"/>
    </xf>
    <xf numFmtId="0" fontId="26" fillId="0" borderId="0" xfId="0" applyFont="1" applyFill="1" applyAlignment="1">
      <alignment vertical="center" wrapText="1"/>
    </xf>
    <xf numFmtId="0" fontId="0" fillId="0" borderId="15" xfId="0" applyFill="1" applyBorder="1" applyAlignment="1" applyProtection="1">
      <alignment horizontal="right"/>
      <protection locked="0"/>
    </xf>
    <xf numFmtId="167" fontId="22" fillId="0" borderId="15" xfId="0" applyNumberFormat="1" applyFont="1" applyBorder="1" applyAlignment="1" applyProtection="1">
      <alignment horizontal="center" vertical="center"/>
      <protection locked="0"/>
    </xf>
    <xf numFmtId="0" fontId="22" fillId="0" borderId="15" xfId="0" applyFont="1" applyFill="1" applyBorder="1" applyAlignment="1" applyProtection="1">
      <alignment wrapText="1"/>
      <protection locked="0"/>
    </xf>
    <xf numFmtId="0" fontId="22" fillId="0" borderId="0" xfId="0" applyFont="1" applyFill="1" applyBorder="1" applyProtection="1"/>
    <xf numFmtId="0" fontId="25" fillId="0" borderId="0" xfId="0" applyFont="1" applyAlignment="1">
      <alignment vertical="center"/>
    </xf>
    <xf numFmtId="0" fontId="26" fillId="0" borderId="0" xfId="0" applyFont="1" applyFill="1" applyAlignment="1" applyProtection="1">
      <alignment vertical="center"/>
    </xf>
    <xf numFmtId="0" fontId="0" fillId="16" borderId="0" xfId="0" applyFont="1" applyFill="1" applyBorder="1"/>
    <xf numFmtId="0" fontId="20" fillId="16" borderId="0" xfId="0" applyFont="1" applyFill="1" applyBorder="1"/>
    <xf numFmtId="41" fontId="26" fillId="16" borderId="0" xfId="0" applyNumberFormat="1" applyFont="1" applyFill="1" applyAlignment="1">
      <alignment horizontal="right" vertical="center"/>
    </xf>
    <xf numFmtId="41" fontId="0" fillId="0" borderId="15" xfId="0" applyNumberFormat="1" applyFont="1" applyBorder="1" applyProtection="1">
      <protection locked="0"/>
    </xf>
    <xf numFmtId="0" fontId="27"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41" fontId="29" fillId="14" borderId="17" xfId="0" applyNumberFormat="1" applyFont="1" applyFill="1" applyBorder="1" applyAlignment="1" applyProtection="1">
      <alignment horizontal="right" vertical="center"/>
    </xf>
    <xf numFmtId="0" fontId="0" fillId="0" borderId="18" xfId="0" applyFill="1" applyBorder="1" applyAlignment="1" applyProtection="1">
      <alignment horizontal="right"/>
      <protection locked="0"/>
    </xf>
    <xf numFmtId="167" fontId="22" fillId="0" borderId="19" xfId="0" applyNumberFormat="1" applyFont="1" applyBorder="1" applyAlignment="1" applyProtection="1">
      <alignment horizontal="center" vertical="center"/>
      <protection locked="0"/>
    </xf>
    <xf numFmtId="0" fontId="22" fillId="0" borderId="19" xfId="0" applyFont="1" applyFill="1" applyBorder="1" applyAlignment="1" applyProtection="1">
      <alignment wrapText="1"/>
      <protection locked="0"/>
    </xf>
    <xf numFmtId="41" fontId="0" fillId="0" borderId="19" xfId="0" applyNumberFormat="1" applyFont="1" applyBorder="1" applyProtection="1">
      <protection locked="0"/>
    </xf>
    <xf numFmtId="0" fontId="0" fillId="0" borderId="19" xfId="0" applyFill="1" applyBorder="1" applyAlignment="1" applyProtection="1">
      <alignment horizontal="right"/>
      <protection locked="0"/>
    </xf>
    <xf numFmtId="0" fontId="20" fillId="0" borderId="17" xfId="0" applyFont="1" applyBorder="1" applyAlignment="1" applyProtection="1">
      <alignment horizontal="right" vertical="center" wrapText="1"/>
      <protection locked="0"/>
    </xf>
    <xf numFmtId="41" fontId="0" fillId="0" borderId="17" xfId="0" applyNumberFormat="1" applyBorder="1" applyAlignment="1" applyProtection="1">
      <alignment horizontal="right" vertical="center"/>
    </xf>
    <xf numFmtId="41" fontId="20" fillId="0" borderId="17" xfId="0" applyNumberFormat="1" applyFont="1" applyBorder="1" applyAlignment="1" applyProtection="1">
      <alignment horizontal="right" vertical="center"/>
    </xf>
    <xf numFmtId="41" fontId="0" fillId="0" borderId="17" xfId="0" applyNumberFormat="1" applyFont="1" applyBorder="1" applyAlignment="1" applyProtection="1">
      <alignment horizontal="right" vertical="center"/>
      <protection locked="0"/>
    </xf>
    <xf numFmtId="41" fontId="29" fillId="15" borderId="17" xfId="0" applyNumberFormat="1" applyFont="1" applyFill="1" applyBorder="1" applyAlignment="1" applyProtection="1">
      <alignment horizontal="right" vertical="center"/>
    </xf>
    <xf numFmtId="41" fontId="0" fillId="0" borderId="17" xfId="0" applyNumberFormat="1" applyFont="1" applyBorder="1" applyAlignment="1" applyProtection="1">
      <alignment horizontal="right" vertical="center"/>
    </xf>
    <xf numFmtId="41" fontId="7" fillId="0" borderId="17" xfId="0" applyNumberFormat="1" applyFont="1" applyBorder="1" applyAlignment="1" applyProtection="1">
      <alignment horizontal="right" vertical="center"/>
    </xf>
    <xf numFmtId="41" fontId="6" fillId="0" borderId="17" xfId="0" applyNumberFormat="1" applyFont="1" applyBorder="1" applyAlignment="1" applyProtection="1">
      <alignment horizontal="right"/>
    </xf>
    <xf numFmtId="0" fontId="22" fillId="0" borderId="17" xfId="0" applyFont="1" applyBorder="1" applyAlignment="1" applyProtection="1">
      <alignment vertical="center"/>
    </xf>
    <xf numFmtId="0" fontId="22" fillId="0" borderId="17" xfId="0" applyFont="1" applyFill="1" applyBorder="1" applyAlignment="1" applyProtection="1">
      <alignment vertical="center" wrapText="1"/>
    </xf>
    <xf numFmtId="0" fontId="0" fillId="0" borderId="17" xfId="0" applyFont="1" applyFill="1" applyBorder="1" applyAlignment="1" applyProtection="1">
      <alignment vertical="center" wrapText="1"/>
    </xf>
    <xf numFmtId="0" fontId="22" fillId="0" borderId="20"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21" fillId="20" borderId="0" xfId="0" applyFont="1" applyFill="1" applyBorder="1" applyProtection="1"/>
    <xf numFmtId="0" fontId="21" fillId="0" borderId="0" xfId="0" applyFont="1" applyBorder="1" applyProtection="1"/>
    <xf numFmtId="49" fontId="25" fillId="20" borderId="0" xfId="0" applyNumberFormat="1" applyFont="1" applyFill="1" applyBorder="1" applyAlignment="1" applyProtection="1">
      <alignment horizontal="center" vertical="center"/>
    </xf>
    <xf numFmtId="49" fontId="25" fillId="0" borderId="0" xfId="0" applyNumberFormat="1" applyFont="1" applyBorder="1" applyAlignment="1" applyProtection="1">
      <alignment horizontal="center" vertical="center"/>
    </xf>
    <xf numFmtId="42" fontId="0" fillId="0" borderId="0" xfId="0" applyNumberFormat="1" applyBorder="1" applyProtection="1">
      <protection locked="0"/>
    </xf>
    <xf numFmtId="42" fontId="0" fillId="0" borderId="0" xfId="0" applyNumberFormat="1" applyBorder="1"/>
    <xf numFmtId="42" fontId="0" fillId="17" borderId="24" xfId="0" applyNumberFormat="1" applyFill="1" applyBorder="1" applyProtection="1">
      <protection locked="0"/>
    </xf>
    <xf numFmtId="42" fontId="0" fillId="0" borderId="24" xfId="0" applyNumberFormat="1" applyBorder="1"/>
    <xf numFmtId="0" fontId="28" fillId="0" borderId="25" xfId="0" applyFont="1" applyFill="1" applyBorder="1" applyAlignment="1" applyProtection="1">
      <alignment vertical="center"/>
    </xf>
    <xf numFmtId="0" fontId="0" fillId="0" borderId="14" xfId="0" applyNumberFormat="1" applyFont="1" applyFill="1" applyBorder="1" applyAlignment="1" applyProtection="1">
      <alignment horizontal="center" vertical="center"/>
    </xf>
    <xf numFmtId="0" fontId="0" fillId="0" borderId="27" xfId="0" applyFill="1" applyBorder="1" applyAlignment="1" applyProtection="1">
      <alignment horizontal="right"/>
      <protection locked="0"/>
    </xf>
    <xf numFmtId="0" fontId="20" fillId="0" borderId="28" xfId="0" applyFont="1" applyBorder="1" applyAlignment="1" applyProtection="1">
      <alignment horizontal="right" vertical="center" wrapText="1"/>
      <protection locked="0"/>
    </xf>
    <xf numFmtId="41" fontId="0" fillId="0" borderId="28" xfId="0" applyNumberFormat="1" applyBorder="1" applyAlignment="1" applyProtection="1">
      <alignment horizontal="right" vertical="center"/>
    </xf>
    <xf numFmtId="41" fontId="20" fillId="0" borderId="28" xfId="0" applyNumberFormat="1" applyFont="1" applyBorder="1" applyAlignment="1" applyProtection="1">
      <alignment horizontal="right" vertical="center"/>
    </xf>
    <xf numFmtId="41" fontId="29" fillId="14" borderId="28" xfId="0" applyNumberFormat="1" applyFont="1" applyFill="1" applyBorder="1" applyAlignment="1" applyProtection="1">
      <alignment horizontal="right" vertical="center"/>
    </xf>
    <xf numFmtId="41" fontId="0" fillId="0" borderId="28" xfId="0" applyNumberFormat="1" applyFont="1" applyBorder="1" applyAlignment="1" applyProtection="1">
      <alignment horizontal="right" vertical="center"/>
      <protection locked="0"/>
    </xf>
    <xf numFmtId="41" fontId="29" fillId="15" borderId="28" xfId="0" applyNumberFormat="1" applyFont="1" applyFill="1" applyBorder="1" applyAlignment="1" applyProtection="1">
      <alignment horizontal="right" vertical="center"/>
    </xf>
    <xf numFmtId="41" fontId="0" fillId="0" borderId="28" xfId="0" applyNumberFormat="1" applyFont="1" applyBorder="1" applyAlignment="1" applyProtection="1">
      <alignment horizontal="right" vertical="center"/>
    </xf>
    <xf numFmtId="41" fontId="7" fillId="0" borderId="28" xfId="0" applyNumberFormat="1" applyFont="1" applyBorder="1" applyAlignment="1" applyProtection="1">
      <alignment horizontal="right" vertical="center"/>
    </xf>
    <xf numFmtId="41" fontId="6" fillId="0" borderId="28" xfId="0" applyNumberFormat="1" applyFont="1" applyBorder="1" applyAlignment="1" applyProtection="1">
      <alignment horizontal="right"/>
    </xf>
    <xf numFmtId="41" fontId="19" fillId="19" borderId="28" xfId="0" applyNumberFormat="1" applyFont="1" applyFill="1" applyBorder="1" applyAlignment="1" applyProtection="1">
      <alignment horizontal="right" vertical="center"/>
    </xf>
    <xf numFmtId="41" fontId="19" fillId="19" borderId="17" xfId="0" applyNumberFormat="1" applyFont="1" applyFill="1" applyBorder="1" applyAlignment="1" applyProtection="1">
      <alignment horizontal="right" vertical="center"/>
    </xf>
    <xf numFmtId="0" fontId="25" fillId="0" borderId="23" xfId="0" applyFont="1" applyFill="1" applyBorder="1" applyAlignment="1">
      <alignment horizontal="center" vertical="center" wrapText="1"/>
    </xf>
    <xf numFmtId="0" fontId="25" fillId="0" borderId="0" xfId="0" applyFont="1" applyFill="1" applyBorder="1" applyAlignment="1">
      <alignment horizontal="center" vertical="center" wrapText="1"/>
    </xf>
    <xf numFmtId="164" fontId="25" fillId="0" borderId="0" xfId="0" applyNumberFormat="1" applyFont="1" applyFill="1" applyBorder="1" applyAlignment="1">
      <alignment horizontal="center" vertical="center" wrapText="1"/>
    </xf>
    <xf numFmtId="41" fontId="25" fillId="0" borderId="0"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0" xfId="0" applyFont="1" applyFill="1" applyAlignment="1">
      <alignment horizontal="center" vertical="center" wrapText="1"/>
    </xf>
    <xf numFmtId="0" fontId="22" fillId="0" borderId="38" xfId="0" applyFont="1" applyFill="1" applyBorder="1" applyAlignment="1" applyProtection="1">
      <alignment horizontal="center" vertical="center"/>
    </xf>
    <xf numFmtId="0" fontId="22" fillId="0" borderId="32" xfId="0" applyFont="1" applyFill="1" applyBorder="1" applyAlignment="1" applyProtection="1">
      <alignment vertical="center" wrapText="1"/>
    </xf>
    <xf numFmtId="0" fontId="20" fillId="0" borderId="7" xfId="0" applyFont="1" applyFill="1" applyBorder="1" applyAlignment="1">
      <alignment horizontal="justify" vertical="center" wrapText="1"/>
    </xf>
    <xf numFmtId="0" fontId="0" fillId="0" borderId="7" xfId="0" applyFill="1" applyBorder="1" applyAlignment="1">
      <alignment horizontal="justify" vertical="center" wrapText="1"/>
    </xf>
    <xf numFmtId="9" fontId="22" fillId="0" borderId="0" xfId="0" applyNumberFormat="1" applyFont="1" applyFill="1" applyBorder="1" applyAlignment="1">
      <alignment horizontal="left" vertical="center" wrapText="1"/>
    </xf>
    <xf numFmtId="9" fontId="22" fillId="0" borderId="0" xfId="0" applyNumberFormat="1" applyFont="1" applyFill="1" applyBorder="1" applyAlignment="1">
      <alignment vertical="center" wrapText="1"/>
    </xf>
    <xf numFmtId="0" fontId="22" fillId="0" borderId="11" xfId="0" applyFont="1" applyFill="1" applyBorder="1" applyAlignment="1">
      <alignment vertical="center" wrapText="1"/>
    </xf>
    <xf numFmtId="0" fontId="0" fillId="0" borderId="8" xfId="0" applyFill="1" applyBorder="1" applyAlignment="1">
      <alignment horizontal="justify" vertical="center" wrapText="1"/>
    </xf>
    <xf numFmtId="0" fontId="34" fillId="15" borderId="0" xfId="0" applyFont="1" applyFill="1"/>
    <xf numFmtId="0" fontId="34" fillId="0" borderId="0" xfId="0" applyFont="1"/>
    <xf numFmtId="41" fontId="0" fillId="0" borderId="28" xfId="0" applyNumberFormat="1" applyFont="1" applyBorder="1" applyAlignment="1" applyProtection="1">
      <alignment horizontal="right"/>
    </xf>
    <xf numFmtId="41" fontId="0" fillId="0" borderId="17" xfId="0" applyNumberFormat="1" applyFont="1" applyBorder="1" applyAlignment="1" applyProtection="1">
      <alignment horizontal="right"/>
    </xf>
    <xf numFmtId="41" fontId="20" fillId="22" borderId="28" xfId="0" applyNumberFormat="1" applyFont="1" applyFill="1" applyBorder="1" applyAlignment="1" applyProtection="1">
      <alignment horizontal="right" vertical="center"/>
    </xf>
    <xf numFmtId="41" fontId="20" fillId="22" borderId="17" xfId="0" applyNumberFormat="1" applyFont="1" applyFill="1" applyBorder="1" applyAlignment="1" applyProtection="1">
      <alignment horizontal="right" vertical="center"/>
    </xf>
    <xf numFmtId="41" fontId="29" fillId="22" borderId="28" xfId="0" applyNumberFormat="1" applyFont="1" applyFill="1" applyBorder="1" applyAlignment="1" applyProtection="1">
      <alignment horizontal="right" vertical="center"/>
    </xf>
    <xf numFmtId="41" fontId="29" fillId="22" borderId="17" xfId="0" applyNumberFormat="1" applyFont="1" applyFill="1" applyBorder="1" applyAlignment="1" applyProtection="1">
      <alignment horizontal="right" vertical="center"/>
    </xf>
    <xf numFmtId="41" fontId="6" fillId="22" borderId="28" xfId="0" applyNumberFormat="1" applyFont="1" applyFill="1" applyBorder="1" applyAlignment="1" applyProtection="1">
      <alignment horizontal="right" vertical="center"/>
    </xf>
    <xf numFmtId="41" fontId="6" fillId="22" borderId="17" xfId="0" applyNumberFormat="1" applyFont="1" applyFill="1" applyBorder="1" applyAlignment="1" applyProtection="1">
      <alignment horizontal="right" vertical="center"/>
    </xf>
    <xf numFmtId="41" fontId="25" fillId="22" borderId="28" xfId="0" applyNumberFormat="1" applyFont="1" applyFill="1" applyBorder="1" applyAlignment="1" applyProtection="1">
      <alignment horizontal="right" vertical="center"/>
    </xf>
    <xf numFmtId="41" fontId="25" fillId="22" borderId="17" xfId="0" applyNumberFormat="1" applyFont="1" applyFill="1" applyBorder="1" applyAlignment="1" applyProtection="1">
      <alignment horizontal="right" vertical="center"/>
    </xf>
    <xf numFmtId="41" fontId="0" fillId="22" borderId="28" xfId="0" applyNumberFormat="1" applyFont="1" applyFill="1" applyBorder="1" applyAlignment="1" applyProtection="1">
      <alignment horizontal="right" vertical="center"/>
    </xf>
    <xf numFmtId="41" fontId="0" fillId="22" borderId="17" xfId="0" applyNumberFormat="1" applyFont="1" applyFill="1" applyBorder="1" applyAlignment="1" applyProtection="1">
      <alignment horizontal="right" vertical="center"/>
    </xf>
    <xf numFmtId="41" fontId="0" fillId="22" borderId="28" xfId="0" applyNumberFormat="1" applyFont="1" applyFill="1" applyBorder="1" applyAlignment="1" applyProtection="1">
      <alignment horizontal="right" vertical="center"/>
      <protection locked="0"/>
    </xf>
    <xf numFmtId="41" fontId="0" fillId="22" borderId="17" xfId="0" applyNumberFormat="1" applyFont="1" applyFill="1" applyBorder="1" applyAlignment="1" applyProtection="1">
      <alignment horizontal="right" vertical="center"/>
      <protection locked="0"/>
    </xf>
    <xf numFmtId="41" fontId="0" fillId="0" borderId="39" xfId="0" applyNumberFormat="1" applyFont="1" applyBorder="1" applyAlignment="1" applyProtection="1">
      <alignment horizontal="right" vertical="center"/>
    </xf>
    <xf numFmtId="41" fontId="0" fillId="0" borderId="56" xfId="0" applyNumberFormat="1" applyFont="1" applyBorder="1" applyAlignment="1" applyProtection="1">
      <alignment horizontal="right" vertical="center"/>
    </xf>
    <xf numFmtId="41" fontId="0" fillId="22" borderId="54"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7" fillId="22" borderId="28" xfId="0" applyNumberFormat="1" applyFont="1" applyFill="1" applyBorder="1" applyAlignment="1" applyProtection="1">
      <alignment horizontal="right" vertical="center"/>
    </xf>
    <xf numFmtId="41" fontId="7" fillId="22" borderId="17" xfId="0" applyNumberFormat="1" applyFont="1" applyFill="1" applyBorder="1" applyAlignment="1" applyProtection="1">
      <alignment horizontal="right" vertical="center"/>
    </xf>
    <xf numFmtId="41" fontId="20" fillId="21" borderId="28" xfId="0" applyNumberFormat="1" applyFont="1" applyFill="1" applyBorder="1" applyAlignment="1" applyProtection="1">
      <alignment horizontal="right" vertical="center"/>
    </xf>
    <xf numFmtId="41" fontId="20" fillId="21" borderId="17" xfId="0" applyNumberFormat="1" applyFont="1" applyFill="1" applyBorder="1" applyAlignment="1" applyProtection="1">
      <alignment horizontal="right" vertical="center"/>
    </xf>
    <xf numFmtId="41" fontId="0" fillId="21" borderId="28" xfId="0" applyNumberFormat="1" applyFont="1" applyFill="1" applyBorder="1" applyAlignment="1" applyProtection="1">
      <alignment horizontal="right" vertical="center"/>
    </xf>
    <xf numFmtId="41" fontId="0" fillId="21" borderId="17" xfId="0" applyNumberFormat="1" applyFont="1" applyFill="1" applyBorder="1" applyAlignment="1" applyProtection="1">
      <alignment horizontal="right" vertical="center"/>
    </xf>
    <xf numFmtId="0" fontId="22" fillId="13" borderId="17" xfId="0" applyFont="1" applyFill="1" applyBorder="1" applyAlignment="1" applyProtection="1">
      <alignment vertical="center" wrapText="1"/>
    </xf>
    <xf numFmtId="0" fontId="34" fillId="0" borderId="29" xfId="23" applyFont="1" applyFill="1" applyBorder="1" applyAlignment="1" applyProtection="1">
      <alignment horizontal="center" vertical="center"/>
    </xf>
    <xf numFmtId="0" fontId="30" fillId="0" borderId="17" xfId="0" applyFont="1" applyFill="1" applyBorder="1" applyAlignment="1" applyProtection="1">
      <alignment horizontal="left" vertical="center" wrapText="1"/>
    </xf>
    <xf numFmtId="3" fontId="29" fillId="0" borderId="17" xfId="0" applyNumberFormat="1" applyFont="1" applyFill="1" applyBorder="1" applyAlignment="1" applyProtection="1">
      <alignment vertical="center"/>
    </xf>
    <xf numFmtId="0" fontId="34" fillId="0" borderId="55" xfId="23" applyFont="1" applyFill="1" applyBorder="1" applyAlignment="1" applyProtection="1">
      <alignment horizontal="center" vertical="center"/>
    </xf>
    <xf numFmtId="0" fontId="30" fillId="0" borderId="56" xfId="0" applyFont="1" applyFill="1" applyBorder="1" applyAlignment="1" applyProtection="1">
      <alignment horizontal="left" vertical="center" wrapText="1"/>
    </xf>
    <xf numFmtId="37" fontId="0" fillId="0" borderId="30" xfId="0" applyNumberFormat="1" applyFont="1" applyFill="1" applyBorder="1" applyAlignment="1" applyProtection="1">
      <alignment vertical="center"/>
      <protection locked="0"/>
    </xf>
    <xf numFmtId="37" fontId="34" fillId="0" borderId="30" xfId="0" applyNumberFormat="1" applyFont="1" applyFill="1" applyBorder="1" applyAlignment="1" applyProtection="1">
      <alignment horizontal="right" vertical="center"/>
      <protection locked="0"/>
    </xf>
    <xf numFmtId="3" fontId="0" fillId="0" borderId="21" xfId="0" applyNumberFormat="1" applyBorder="1"/>
    <xf numFmtId="3" fontId="22" fillId="0" borderId="17" xfId="0" applyNumberFormat="1" applyFont="1" applyFill="1" applyBorder="1" applyAlignment="1" applyProtection="1">
      <alignment horizontal="right" vertical="center"/>
      <protection locked="0"/>
    </xf>
    <xf numFmtId="3" fontId="0" fillId="18" borderId="21" xfId="0" applyNumberFormat="1" applyFill="1" applyBorder="1"/>
    <xf numFmtId="3" fontId="0" fillId="14" borderId="21" xfId="0" applyNumberFormat="1" applyFill="1" applyBorder="1"/>
    <xf numFmtId="3" fontId="26" fillId="14" borderId="22" xfId="0" applyNumberFormat="1" applyFont="1" applyFill="1" applyBorder="1" applyAlignment="1" applyProtection="1">
      <alignment horizontal="right" vertical="center"/>
    </xf>
    <xf numFmtId="3" fontId="35" fillId="19" borderId="22" xfId="0" applyNumberFormat="1" applyFont="1" applyFill="1" applyBorder="1" applyAlignment="1" applyProtection="1">
      <alignment horizontal="right" vertical="center"/>
    </xf>
    <xf numFmtId="3" fontId="35" fillId="15" borderId="22" xfId="0" applyNumberFormat="1" applyFont="1" applyFill="1" applyBorder="1" applyAlignment="1" applyProtection="1">
      <alignment horizontal="right" vertical="center"/>
    </xf>
    <xf numFmtId="3" fontId="20" fillId="0" borderId="21" xfId="0" applyNumberFormat="1" applyFont="1" applyBorder="1"/>
    <xf numFmtId="3" fontId="22" fillId="14" borderId="22" xfId="0" applyNumberFormat="1" applyFont="1" applyFill="1" applyBorder="1" applyAlignment="1" applyProtection="1">
      <alignment horizontal="right" vertical="center"/>
    </xf>
    <xf numFmtId="3" fontId="22" fillId="0" borderId="17" xfId="0" applyNumberFormat="1" applyFont="1" applyBorder="1" applyAlignment="1" applyProtection="1">
      <alignment horizontal="right" vertical="center"/>
      <protection locked="0"/>
    </xf>
    <xf numFmtId="3" fontId="22" fillId="0" borderId="22" xfId="0" applyNumberFormat="1" applyFont="1" applyBorder="1" applyAlignment="1" applyProtection="1">
      <alignment horizontal="right" vertical="center"/>
    </xf>
    <xf numFmtId="3" fontId="22" fillId="0" borderId="32" xfId="0" applyNumberFormat="1" applyFont="1" applyFill="1" applyBorder="1" applyAlignment="1" applyProtection="1">
      <alignment horizontal="right" vertical="center"/>
    </xf>
    <xf numFmtId="3" fontId="22" fillId="17" borderId="32" xfId="0" applyNumberFormat="1" applyFont="1" applyFill="1" applyBorder="1" applyAlignment="1" applyProtection="1">
      <alignment horizontal="right" vertical="center"/>
    </xf>
    <xf numFmtId="37" fontId="24" fillId="13" borderId="12" xfId="23" applyNumberFormat="1" applyFont="1" applyFill="1" applyBorder="1" applyAlignment="1" applyProtection="1">
      <alignment vertical="center"/>
      <protection locked="0"/>
    </xf>
    <xf numFmtId="37" fontId="24" fillId="0" borderId="12" xfId="23" applyNumberFormat="1" applyFont="1" applyFill="1" applyBorder="1" applyAlignment="1" applyProtection="1">
      <alignment vertical="center"/>
      <protection locked="0"/>
    </xf>
    <xf numFmtId="37" fontId="24" fillId="13" borderId="13" xfId="23" applyNumberFormat="1" applyFont="1" applyFill="1" applyBorder="1" applyAlignment="1" applyProtection="1">
      <alignment vertical="center"/>
      <protection locked="0"/>
    </xf>
    <xf numFmtId="37" fontId="24" fillId="0" borderId="16" xfId="23" applyNumberFormat="1" applyFont="1" applyFill="1" applyBorder="1" applyAlignment="1" applyProtection="1">
      <alignment vertical="center"/>
      <protection locked="0"/>
    </xf>
    <xf numFmtId="37" fontId="24" fillId="0" borderId="12" xfId="0" applyNumberFormat="1" applyFont="1" applyFill="1" applyBorder="1" applyAlignment="1" applyProtection="1">
      <alignment horizontal="right" vertical="center"/>
      <protection locked="0"/>
    </xf>
    <xf numFmtId="37" fontId="24" fillId="13" borderId="12" xfId="23" applyNumberFormat="1" applyFont="1" applyFill="1" applyBorder="1" applyAlignment="1" applyProtection="1">
      <alignment horizontal="right" vertical="center"/>
      <protection locked="0"/>
    </xf>
    <xf numFmtId="0" fontId="39" fillId="0" borderId="17" xfId="0" applyFont="1" applyFill="1" applyBorder="1" applyAlignment="1" applyProtection="1">
      <alignment vertical="center" wrapText="1"/>
    </xf>
    <xf numFmtId="3" fontId="41" fillId="0" borderId="56" xfId="0" applyNumberFormat="1" applyFont="1" applyBorder="1" applyAlignment="1" applyProtection="1">
      <alignment horizontal="center" vertical="center"/>
      <protection locked="0"/>
    </xf>
    <xf numFmtId="3" fontId="41" fillId="0" borderId="17" xfId="0" applyNumberFormat="1" applyFont="1" applyBorder="1" applyAlignment="1" applyProtection="1">
      <alignment horizontal="center" vertical="center"/>
      <protection locked="0"/>
    </xf>
    <xf numFmtId="3" fontId="41" fillId="0" borderId="32" xfId="0" applyNumberFormat="1" applyFont="1" applyBorder="1" applyAlignment="1" applyProtection="1">
      <alignment horizontal="center" vertical="center"/>
      <protection locked="0"/>
    </xf>
    <xf numFmtId="41" fontId="42" fillId="0" borderId="0" xfId="0" applyNumberFormat="1" applyFont="1" applyAlignment="1" applyProtection="1">
      <alignment horizontal="right" vertical="center"/>
      <protection locked="0"/>
    </xf>
    <xf numFmtId="41" fontId="41" fillId="0" borderId="0" xfId="0" applyNumberFormat="1" applyFont="1" applyAlignment="1" applyProtection="1">
      <alignment horizontal="right" vertical="center"/>
      <protection locked="0"/>
    </xf>
    <xf numFmtId="41" fontId="0" fillId="0" borderId="9" xfId="0" applyNumberFormat="1" applyBorder="1" applyAlignment="1" applyProtection="1">
      <alignment vertical="center"/>
      <protection locked="0" hidden="1"/>
    </xf>
    <xf numFmtId="0" fontId="19" fillId="25" borderId="21" xfId="0" applyFont="1" applyFill="1" applyBorder="1" applyAlignment="1">
      <alignment horizontal="center" vertical="center" wrapText="1"/>
    </xf>
    <xf numFmtId="0" fontId="19" fillId="25" borderId="0" xfId="0" applyFont="1" applyFill="1" applyAlignment="1">
      <alignment horizontal="center" vertical="center" wrapText="1"/>
    </xf>
    <xf numFmtId="0" fontId="19" fillId="25" borderId="34" xfId="0" applyFont="1" applyFill="1" applyBorder="1" applyAlignment="1">
      <alignment horizontal="center" vertical="center" wrapText="1"/>
    </xf>
    <xf numFmtId="0" fontId="19" fillId="25" borderId="35" xfId="0" applyFont="1" applyFill="1" applyBorder="1" applyAlignment="1">
      <alignment horizontal="center" vertical="center" wrapText="1"/>
    </xf>
    <xf numFmtId="0" fontId="19" fillId="25" borderId="36" xfId="0" applyFont="1" applyFill="1" applyBorder="1" applyAlignment="1">
      <alignment horizontal="center" vertical="center" wrapText="1"/>
    </xf>
    <xf numFmtId="41" fontId="19" fillId="25" borderId="35" xfId="0" applyNumberFormat="1" applyFont="1" applyFill="1" applyBorder="1" applyAlignment="1">
      <alignment horizontal="center" vertical="center" wrapText="1"/>
    </xf>
    <xf numFmtId="41" fontId="31" fillId="25" borderId="35" xfId="0" applyNumberFormat="1" applyFont="1" applyFill="1" applyBorder="1" applyAlignment="1">
      <alignment horizontal="center" vertical="center" wrapText="1"/>
    </xf>
    <xf numFmtId="41" fontId="35" fillId="25" borderId="37" xfId="0" applyNumberFormat="1" applyFont="1" applyFill="1" applyBorder="1" applyAlignment="1" applyProtection="1">
      <alignment horizontal="right" vertical="center"/>
    </xf>
    <xf numFmtId="0" fontId="34" fillId="25" borderId="0" xfId="0" applyFont="1" applyFill="1"/>
    <xf numFmtId="3" fontId="26" fillId="24" borderId="17" xfId="0" applyNumberFormat="1" applyFont="1" applyFill="1" applyBorder="1" applyAlignment="1" applyProtection="1">
      <alignment horizontal="right" vertical="center"/>
    </xf>
    <xf numFmtId="3" fontId="22" fillId="24" borderId="17" xfId="0" applyNumberFormat="1" applyFont="1" applyFill="1" applyBorder="1" applyAlignment="1" applyProtection="1">
      <alignment horizontal="right" vertical="center"/>
    </xf>
    <xf numFmtId="0" fontId="20" fillId="23" borderId="20" xfId="0" applyFont="1" applyFill="1" applyBorder="1" applyAlignment="1" applyProtection="1">
      <alignment horizontal="center" vertical="center"/>
    </xf>
    <xf numFmtId="0" fontId="20" fillId="23" borderId="17" xfId="0" applyFont="1" applyFill="1" applyBorder="1" applyAlignment="1" applyProtection="1">
      <alignment vertical="center" wrapText="1"/>
    </xf>
    <xf numFmtId="3" fontId="26" fillId="23" borderId="17" xfId="0" applyNumberFormat="1" applyFont="1" applyFill="1" applyBorder="1" applyAlignment="1" applyProtection="1">
      <alignment horizontal="right" vertical="center"/>
    </xf>
    <xf numFmtId="0" fontId="29" fillId="23" borderId="17" xfId="0" applyFont="1" applyFill="1" applyBorder="1" applyAlignment="1" applyProtection="1">
      <alignment vertical="center" wrapText="1"/>
    </xf>
    <xf numFmtId="0" fontId="29" fillId="23" borderId="20" xfId="0" applyFont="1" applyFill="1" applyBorder="1" applyAlignment="1" applyProtection="1">
      <alignment horizontal="center" vertical="center"/>
    </xf>
    <xf numFmtId="0" fontId="0" fillId="23" borderId="17" xfId="0" applyFont="1" applyFill="1" applyBorder="1" applyAlignment="1" applyProtection="1">
      <alignment vertical="center" wrapText="1"/>
    </xf>
    <xf numFmtId="3" fontId="31" fillId="25" borderId="22" xfId="0" applyNumberFormat="1" applyFont="1" applyFill="1" applyBorder="1" applyAlignment="1" applyProtection="1">
      <alignment horizontal="right" vertical="center"/>
    </xf>
    <xf numFmtId="0" fontId="43" fillId="25" borderId="0" xfId="0" applyFont="1" applyFill="1"/>
    <xf numFmtId="0" fontId="47" fillId="25" borderId="57" xfId="0" applyFont="1" applyFill="1" applyBorder="1" applyAlignment="1" applyProtection="1">
      <alignment vertical="center"/>
    </xf>
    <xf numFmtId="0" fontId="44" fillId="25" borderId="57" xfId="0" applyFont="1" applyFill="1" applyBorder="1" applyAlignment="1" applyProtection="1">
      <alignment horizontal="right" vertical="center"/>
    </xf>
    <xf numFmtId="3" fontId="44" fillId="25" borderId="57" xfId="0" applyNumberFormat="1" applyFont="1" applyFill="1" applyBorder="1" applyAlignment="1" applyProtection="1">
      <alignment horizontal="center" vertical="center"/>
    </xf>
    <xf numFmtId="3" fontId="44" fillId="25" borderId="57" xfId="0" applyNumberFormat="1" applyFont="1" applyFill="1" applyBorder="1" applyAlignment="1" applyProtection="1">
      <alignment horizontal="right" vertical="center"/>
    </xf>
    <xf numFmtId="3" fontId="32" fillId="19" borderId="57" xfId="0" applyNumberFormat="1" applyFont="1" applyFill="1" applyBorder="1" applyAlignment="1" applyProtection="1">
      <alignment horizontal="center" vertical="center"/>
    </xf>
    <xf numFmtId="0" fontId="32" fillId="0" borderId="57" xfId="0" applyFont="1" applyBorder="1"/>
    <xf numFmtId="0" fontId="32" fillId="0" borderId="57" xfId="0" applyFont="1" applyBorder="1" applyAlignment="1">
      <alignment vertical="center"/>
    </xf>
    <xf numFmtId="0" fontId="44" fillId="25" borderId="57" xfId="0" applyFont="1" applyFill="1" applyBorder="1" applyAlignment="1" applyProtection="1">
      <alignment horizontal="center" vertical="center"/>
    </xf>
    <xf numFmtId="0" fontId="44" fillId="25" borderId="57" xfId="0" applyFont="1" applyFill="1" applyBorder="1" applyAlignment="1" applyProtection="1">
      <alignment vertical="center" wrapText="1"/>
    </xf>
    <xf numFmtId="3" fontId="31" fillId="25" borderId="57" xfId="0" applyNumberFormat="1" applyFont="1" applyFill="1" applyBorder="1" applyAlignment="1" applyProtection="1">
      <alignment horizontal="right" vertical="center"/>
    </xf>
    <xf numFmtId="41" fontId="31" fillId="25" borderId="57" xfId="0" applyNumberFormat="1" applyFont="1" applyFill="1" applyBorder="1" applyAlignment="1" applyProtection="1">
      <alignment horizontal="right" vertical="center"/>
    </xf>
    <xf numFmtId="0" fontId="0" fillId="23" borderId="20" xfId="0" applyFont="1" applyFill="1" applyBorder="1" applyAlignment="1" applyProtection="1">
      <alignment horizontal="center" vertical="center"/>
    </xf>
    <xf numFmtId="41" fontId="0" fillId="22" borderId="40" xfId="0" applyNumberFormat="1" applyFont="1" applyFill="1" applyBorder="1" applyAlignment="1" applyProtection="1">
      <alignment horizontal="right" vertical="center"/>
    </xf>
    <xf numFmtId="41" fontId="0" fillId="22" borderId="32" xfId="0" applyNumberFormat="1" applyFont="1" applyFill="1" applyBorder="1" applyAlignment="1" applyProtection="1">
      <alignment horizontal="right" vertical="center"/>
    </xf>
    <xf numFmtId="0" fontId="29" fillId="0" borderId="6"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164" fontId="29" fillId="0" borderId="7" xfId="0" applyNumberFormat="1" applyFont="1" applyFill="1" applyBorder="1" applyAlignment="1" applyProtection="1">
      <alignment horizontal="center" vertical="center" wrapText="1"/>
    </xf>
    <xf numFmtId="0" fontId="44" fillId="25" borderId="57" xfId="0" applyFont="1" applyFill="1" applyBorder="1" applyAlignment="1" applyProtection="1">
      <alignment horizontal="center" vertical="center" wrapText="1"/>
    </xf>
    <xf numFmtId="0" fontId="44" fillId="25" borderId="57" xfId="0" applyFont="1" applyFill="1" applyBorder="1" applyAlignment="1" applyProtection="1">
      <alignment horizontal="left" vertical="center" wrapText="1"/>
    </xf>
    <xf numFmtId="37" fontId="19" fillId="25" borderId="57" xfId="0" applyNumberFormat="1" applyFont="1" applyFill="1" applyBorder="1" applyAlignment="1" applyProtection="1">
      <alignment vertical="center"/>
    </xf>
    <xf numFmtId="167" fontId="44" fillId="25" borderId="57" xfId="0" applyNumberFormat="1" applyFont="1" applyFill="1" applyBorder="1" applyAlignment="1" applyProtection="1">
      <alignment horizontal="left" vertical="center"/>
    </xf>
    <xf numFmtId="37" fontId="19" fillId="25" borderId="57" xfId="0" applyNumberFormat="1" applyFont="1" applyFill="1" applyBorder="1" applyAlignment="1" applyProtection="1">
      <alignment horizontal="right" vertical="center" wrapText="1"/>
    </xf>
    <xf numFmtId="0" fontId="44" fillId="25" borderId="57" xfId="0" applyNumberFormat="1" applyFont="1" applyFill="1" applyBorder="1" applyAlignment="1" applyProtection="1">
      <alignment horizontal="left" vertical="center" wrapText="1"/>
    </xf>
    <xf numFmtId="0" fontId="44" fillId="25" borderId="57" xfId="0" applyNumberFormat="1" applyFont="1" applyFill="1" applyBorder="1" applyAlignment="1" applyProtection="1">
      <alignment horizontal="left" vertical="center"/>
    </xf>
    <xf numFmtId="41" fontId="49" fillId="25" borderId="57" xfId="0" applyNumberFormat="1" applyFont="1" applyFill="1" applyBorder="1" applyAlignment="1" applyProtection="1">
      <alignment horizontal="right" vertical="center" wrapText="1"/>
    </xf>
    <xf numFmtId="167" fontId="44" fillId="25" borderId="57" xfId="0" applyNumberFormat="1" applyFont="1" applyFill="1" applyBorder="1" applyAlignment="1" applyProtection="1">
      <alignment horizontal="left" vertical="center" wrapText="1"/>
    </xf>
    <xf numFmtId="37" fontId="50" fillId="25" borderId="57" xfId="0" applyNumberFormat="1" applyFont="1" applyFill="1" applyBorder="1" applyAlignment="1" applyProtection="1">
      <alignment horizontal="right" vertical="center"/>
    </xf>
    <xf numFmtId="0" fontId="34" fillId="23" borderId="55" xfId="23" applyFont="1" applyFill="1" applyBorder="1" applyAlignment="1" applyProtection="1">
      <alignment horizontal="center" vertical="center"/>
    </xf>
    <xf numFmtId="0" fontId="29" fillId="23" borderId="56" xfId="0" applyFont="1" applyFill="1" applyBorder="1" applyAlignment="1" applyProtection="1">
      <alignment horizontal="left" vertical="center" wrapText="1"/>
    </xf>
    <xf numFmtId="37" fontId="29" fillId="23" borderId="41" xfId="0" applyNumberFormat="1" applyFont="1" applyFill="1" applyBorder="1" applyAlignment="1" applyProtection="1">
      <alignment vertical="center"/>
    </xf>
    <xf numFmtId="0" fontId="34" fillId="23" borderId="29" xfId="23" applyFont="1" applyFill="1" applyBorder="1" applyAlignment="1" applyProtection="1">
      <alignment horizontal="center" vertical="center"/>
    </xf>
    <xf numFmtId="0" fontId="29" fillId="23" borderId="17" xfId="0" applyFont="1" applyFill="1" applyBorder="1" applyAlignment="1" applyProtection="1">
      <alignment horizontal="left" vertical="center" wrapText="1"/>
    </xf>
    <xf numFmtId="37" fontId="29" fillId="23" borderId="30" xfId="0" applyNumberFormat="1" applyFont="1" applyFill="1" applyBorder="1" applyAlignment="1" applyProtection="1">
      <alignment vertical="center"/>
    </xf>
    <xf numFmtId="37" fontId="29" fillId="23" borderId="30" xfId="0" applyNumberFormat="1" applyFont="1" applyFill="1" applyBorder="1" applyAlignment="1" applyProtection="1">
      <alignment vertical="center"/>
      <protection locked="0"/>
    </xf>
    <xf numFmtId="3" fontId="29" fillId="23" borderId="17" xfId="0" applyNumberFormat="1" applyFont="1" applyFill="1" applyBorder="1" applyAlignment="1" applyProtection="1">
      <alignment vertical="center"/>
    </xf>
    <xf numFmtId="0" fontId="34" fillId="23" borderId="66" xfId="23" applyFont="1" applyFill="1" applyBorder="1" applyAlignment="1" applyProtection="1">
      <alignment horizontal="center" vertical="center"/>
    </xf>
    <xf numFmtId="0" fontId="30" fillId="23" borderId="32" xfId="0" applyFont="1" applyFill="1" applyBorder="1" applyAlignment="1" applyProtection="1">
      <alignment horizontal="left" vertical="center" wrapText="1"/>
    </xf>
    <xf numFmtId="37" fontId="20" fillId="23" borderId="33" xfId="0" applyNumberFormat="1" applyFont="1" applyFill="1" applyBorder="1" applyAlignment="1" applyProtection="1">
      <alignment vertical="center"/>
      <protection locked="0"/>
    </xf>
    <xf numFmtId="37" fontId="29" fillId="23" borderId="41" xfId="0" applyNumberFormat="1" applyFont="1" applyFill="1" applyBorder="1" applyAlignment="1" applyProtection="1">
      <alignment horizontal="right" vertical="center"/>
      <protection locked="0"/>
    </xf>
    <xf numFmtId="37" fontId="29" fillId="23" borderId="30" xfId="0" applyNumberFormat="1" applyFont="1" applyFill="1" applyBorder="1" applyAlignment="1" applyProtection="1">
      <alignment horizontal="right" vertical="center"/>
      <protection locked="0"/>
    </xf>
    <xf numFmtId="0" fontId="29" fillId="23" borderId="32" xfId="0" applyFont="1" applyFill="1" applyBorder="1" applyAlignment="1" applyProtection="1">
      <alignment horizontal="left" vertical="center" wrapText="1"/>
    </xf>
    <xf numFmtId="37" fontId="29" fillId="23" borderId="33" xfId="0" applyNumberFormat="1" applyFont="1" applyFill="1" applyBorder="1" applyAlignment="1" applyProtection="1">
      <alignment horizontal="right" vertical="center"/>
      <protection locked="0"/>
    </xf>
    <xf numFmtId="37" fontId="29" fillId="23" borderId="41" xfId="0" applyNumberFormat="1" applyFont="1" applyFill="1" applyBorder="1" applyAlignment="1" applyProtection="1">
      <alignment vertical="center"/>
      <protection locked="0"/>
    </xf>
    <xf numFmtId="37" fontId="29" fillId="23" borderId="33" xfId="0" applyNumberFormat="1" applyFont="1" applyFill="1" applyBorder="1" applyAlignment="1" applyProtection="1">
      <alignment vertical="center"/>
      <protection locked="0"/>
    </xf>
    <xf numFmtId="0" fontId="29" fillId="23" borderId="56" xfId="0" applyFont="1" applyFill="1" applyBorder="1" applyAlignment="1" applyProtection="1">
      <alignment vertical="center" wrapText="1"/>
    </xf>
    <xf numFmtId="0" fontId="34" fillId="23" borderId="43" xfId="23" applyFont="1" applyFill="1" applyBorder="1" applyAlignment="1" applyProtection="1">
      <alignment horizontal="center" vertical="center"/>
    </xf>
    <xf numFmtId="0" fontId="29" fillId="23" borderId="44" xfId="0" applyFont="1" applyFill="1" applyBorder="1" applyAlignment="1" applyProtection="1">
      <alignment horizontal="left" vertical="center" wrapText="1"/>
    </xf>
    <xf numFmtId="37" fontId="29" fillId="23" borderId="31" xfId="0" applyNumberFormat="1" applyFont="1" applyFill="1" applyBorder="1" applyAlignment="1" applyProtection="1">
      <alignment vertical="center"/>
    </xf>
    <xf numFmtId="0" fontId="29" fillId="23" borderId="32" xfId="0" applyFont="1" applyFill="1" applyBorder="1" applyAlignment="1" applyProtection="1">
      <alignment vertical="center" wrapText="1"/>
    </xf>
    <xf numFmtId="0" fontId="30" fillId="23" borderId="17" xfId="0" applyFont="1" applyFill="1" applyBorder="1" applyAlignment="1" applyProtection="1">
      <alignment vertical="center" wrapText="1"/>
    </xf>
    <xf numFmtId="37" fontId="20" fillId="23" borderId="30" xfId="0" applyNumberFormat="1" applyFont="1" applyFill="1" applyBorder="1" applyAlignment="1" applyProtection="1">
      <alignment vertical="center"/>
      <protection locked="0"/>
    </xf>
    <xf numFmtId="0" fontId="30" fillId="23" borderId="32" xfId="0" applyFont="1" applyFill="1" applyBorder="1" applyAlignment="1" applyProtection="1">
      <alignment vertical="center" wrapText="1"/>
    </xf>
    <xf numFmtId="3" fontId="20" fillId="23" borderId="56" xfId="0" applyNumberFormat="1" applyFont="1" applyFill="1" applyBorder="1" applyAlignment="1" applyProtection="1">
      <alignment vertical="center" wrapText="1"/>
    </xf>
    <xf numFmtId="37" fontId="20" fillId="23" borderId="41" xfId="0" applyNumberFormat="1" applyFont="1" applyFill="1" applyBorder="1" applyAlignment="1" applyProtection="1">
      <alignment vertical="center"/>
      <protection locked="0"/>
    </xf>
    <xf numFmtId="41" fontId="7" fillId="23" borderId="39" xfId="0" applyNumberFormat="1" applyFont="1" applyFill="1" applyBorder="1" applyAlignment="1" applyProtection="1">
      <alignment horizontal="right" vertical="center" wrapText="1"/>
    </xf>
    <xf numFmtId="41" fontId="7" fillId="23" borderId="56" xfId="0" applyNumberFormat="1" applyFont="1" applyFill="1" applyBorder="1" applyAlignment="1" applyProtection="1">
      <alignment horizontal="right" vertical="center" wrapText="1"/>
    </xf>
    <xf numFmtId="3" fontId="20" fillId="23" borderId="17" xfId="0" applyNumberFormat="1" applyFont="1" applyFill="1" applyBorder="1" applyAlignment="1" applyProtection="1">
      <alignment vertical="center" wrapText="1"/>
    </xf>
    <xf numFmtId="41" fontId="7" fillId="23" borderId="28" xfId="0" applyNumberFormat="1" applyFont="1" applyFill="1" applyBorder="1" applyAlignment="1" applyProtection="1">
      <alignment horizontal="right" vertical="center" wrapText="1"/>
    </xf>
    <xf numFmtId="41" fontId="7" fillId="23" borderId="17" xfId="0" applyNumberFormat="1" applyFont="1" applyFill="1" applyBorder="1" applyAlignment="1" applyProtection="1">
      <alignment horizontal="right" vertical="center" wrapText="1"/>
    </xf>
    <xf numFmtId="3" fontId="20" fillId="23" borderId="32" xfId="0" applyNumberFormat="1" applyFont="1" applyFill="1" applyBorder="1" applyAlignment="1" applyProtection="1">
      <alignment vertical="center" wrapText="1"/>
    </xf>
    <xf numFmtId="0" fontId="30" fillId="23" borderId="17" xfId="0" applyFont="1" applyFill="1" applyBorder="1" applyAlignment="1" applyProtection="1">
      <alignment horizontal="left" vertical="center" wrapText="1"/>
    </xf>
    <xf numFmtId="37" fontId="30" fillId="23" borderId="30" xfId="0" applyNumberFormat="1" applyFont="1" applyFill="1" applyBorder="1" applyAlignment="1" applyProtection="1">
      <alignment vertical="center"/>
      <protection locked="0"/>
    </xf>
    <xf numFmtId="37" fontId="30" fillId="23" borderId="33" xfId="0" applyNumberFormat="1" applyFont="1" applyFill="1" applyBorder="1" applyAlignment="1" applyProtection="1">
      <alignment vertical="center"/>
      <protection locked="0"/>
    </xf>
    <xf numFmtId="167" fontId="31" fillId="25" borderId="57" xfId="0" applyNumberFormat="1" applyFont="1" applyFill="1" applyBorder="1" applyAlignment="1" applyProtection="1">
      <alignment horizontal="center" vertical="center"/>
    </xf>
    <xf numFmtId="0" fontId="22" fillId="0" borderId="68" xfId="0" applyFont="1" applyFill="1" applyBorder="1" applyAlignment="1" applyProtection="1">
      <alignment vertical="center" wrapText="1"/>
    </xf>
    <xf numFmtId="3" fontId="22" fillId="0" borderId="68" xfId="0" applyNumberFormat="1" applyFont="1" applyFill="1" applyBorder="1" applyAlignment="1" applyProtection="1">
      <alignment vertical="center"/>
    </xf>
    <xf numFmtId="10" fontId="22" fillId="0" borderId="68" xfId="0" applyNumberFormat="1" applyFont="1" applyFill="1" applyBorder="1" applyAlignment="1" applyProtection="1">
      <alignment horizontal="center" vertical="center"/>
    </xf>
    <xf numFmtId="0" fontId="22" fillId="0" borderId="68" xfId="0" applyFont="1" applyFill="1" applyBorder="1" applyAlignment="1" applyProtection="1">
      <alignment horizontal="center" vertical="center"/>
    </xf>
    <xf numFmtId="0" fontId="22" fillId="0" borderId="68" xfId="0" applyFont="1" applyFill="1" applyBorder="1" applyAlignment="1" applyProtection="1">
      <alignment vertical="center"/>
    </xf>
    <xf numFmtId="41" fontId="22" fillId="0" borderId="68" xfId="0" applyNumberFormat="1" applyFont="1" applyFill="1" applyBorder="1" applyAlignment="1" applyProtection="1">
      <alignment vertical="center"/>
    </xf>
    <xf numFmtId="0" fontId="22" fillId="0" borderId="68" xfId="0" applyFont="1" applyFill="1" applyBorder="1" applyAlignment="1" applyProtection="1">
      <alignment horizontal="left" vertical="center" wrapText="1"/>
    </xf>
    <xf numFmtId="0" fontId="22" fillId="0" borderId="70" xfId="0" applyFont="1" applyFill="1" applyBorder="1" applyAlignment="1" applyProtection="1">
      <alignment horizontal="center" vertical="center"/>
    </xf>
    <xf numFmtId="0" fontId="22" fillId="0" borderId="70" xfId="0" applyFont="1" applyFill="1" applyBorder="1" applyAlignment="1" applyProtection="1">
      <alignment vertical="center" wrapText="1"/>
    </xf>
    <xf numFmtId="3" fontId="22" fillId="0" borderId="70" xfId="0" applyNumberFormat="1" applyFont="1" applyFill="1" applyBorder="1" applyAlignment="1" applyProtection="1">
      <alignment vertical="center"/>
    </xf>
    <xf numFmtId="10" fontId="22" fillId="0" borderId="70" xfId="0" applyNumberFormat="1" applyFont="1" applyFill="1" applyBorder="1" applyAlignment="1" applyProtection="1">
      <alignment horizontal="center" vertical="center"/>
    </xf>
    <xf numFmtId="41" fontId="22" fillId="0" borderId="70" xfId="0" applyNumberFormat="1" applyFont="1" applyFill="1" applyBorder="1" applyAlignment="1" applyProtection="1">
      <alignment horizontal="left" vertical="center"/>
    </xf>
    <xf numFmtId="41" fontId="22" fillId="0" borderId="70" xfId="0" applyNumberFormat="1" applyFont="1" applyFill="1" applyBorder="1" applyAlignment="1" applyProtection="1">
      <alignment vertical="center"/>
    </xf>
    <xf numFmtId="0" fontId="22" fillId="0" borderId="70" xfId="0" applyFont="1" applyFill="1" applyBorder="1" applyAlignment="1" applyProtection="1">
      <alignment vertical="center"/>
    </xf>
    <xf numFmtId="0" fontId="31" fillId="26" borderId="57" xfId="0" applyFont="1" applyFill="1" applyBorder="1" applyAlignment="1" applyProtection="1">
      <alignment horizontal="center"/>
    </xf>
    <xf numFmtId="41" fontId="31" fillId="26" borderId="57" xfId="0" applyNumberFormat="1" applyFont="1" applyFill="1" applyBorder="1" applyAlignment="1" applyProtection="1">
      <alignment horizontal="center"/>
    </xf>
    <xf numFmtId="9" fontId="31" fillId="26" borderId="57" xfId="0" applyNumberFormat="1" applyFont="1" applyFill="1" applyBorder="1" applyAlignment="1" applyProtection="1">
      <alignment horizontal="center" vertical="center"/>
    </xf>
    <xf numFmtId="0" fontId="33" fillId="26" borderId="26" xfId="0" applyFont="1" applyFill="1" applyBorder="1" applyAlignment="1" applyProtection="1">
      <alignment horizontal="center" vertical="center"/>
    </xf>
    <xf numFmtId="0" fontId="52" fillId="26" borderId="57" xfId="0" applyFont="1" applyFill="1" applyBorder="1" applyAlignment="1" applyProtection="1">
      <alignment horizontal="right" vertical="center" wrapText="1"/>
    </xf>
    <xf numFmtId="41" fontId="52" fillId="26" borderId="57" xfId="0" applyNumberFormat="1" applyFont="1" applyFill="1" applyBorder="1" applyAlignment="1" applyProtection="1">
      <alignment vertical="center"/>
    </xf>
    <xf numFmtId="10" fontId="52" fillId="26" borderId="57" xfId="0" applyNumberFormat="1" applyFont="1" applyFill="1" applyBorder="1" applyAlignment="1" applyProtection="1">
      <alignment vertical="center"/>
    </xf>
    <xf numFmtId="0" fontId="33" fillId="26" borderId="57" xfId="0" applyFont="1" applyFill="1" applyBorder="1" applyAlignment="1" applyProtection="1">
      <alignment horizontal="center" vertical="center"/>
    </xf>
    <xf numFmtId="10" fontId="52" fillId="26" borderId="57" xfId="26" applyNumberFormat="1" applyFont="1" applyFill="1" applyBorder="1" applyAlignment="1" applyProtection="1">
      <alignment horizontal="center" vertical="center"/>
    </xf>
    <xf numFmtId="41" fontId="44" fillId="26" borderId="35" xfId="0" applyNumberFormat="1" applyFont="1" applyFill="1" applyBorder="1" applyAlignment="1" applyProtection="1">
      <alignment horizontal="center" vertical="center"/>
    </xf>
    <xf numFmtId="0" fontId="28" fillId="25" borderId="23" xfId="0" applyFont="1" applyFill="1" applyBorder="1" applyAlignment="1" applyProtection="1">
      <alignment horizontal="center" vertical="center"/>
    </xf>
    <xf numFmtId="0" fontId="28" fillId="25" borderId="0" xfId="0" applyFont="1" applyFill="1" applyBorder="1" applyAlignment="1" applyProtection="1">
      <alignment horizontal="center" vertical="center"/>
    </xf>
    <xf numFmtId="0" fontId="28" fillId="25" borderId="21" xfId="0" applyFont="1" applyFill="1" applyBorder="1" applyAlignment="1" applyProtection="1">
      <alignment horizontal="center" vertical="center"/>
    </xf>
    <xf numFmtId="37" fontId="20" fillId="26" borderId="30" xfId="0" applyNumberFormat="1" applyFont="1" applyFill="1" applyBorder="1" applyAlignment="1" applyProtection="1">
      <alignment vertical="center"/>
    </xf>
    <xf numFmtId="37" fontId="30" fillId="26" borderId="30" xfId="0" applyNumberFormat="1" applyFont="1" applyFill="1" applyBorder="1" applyAlignment="1" applyProtection="1">
      <alignment vertical="center"/>
    </xf>
    <xf numFmtId="37" fontId="29" fillId="26" borderId="30" xfId="0" applyNumberFormat="1" applyFont="1" applyFill="1" applyBorder="1" applyAlignment="1" applyProtection="1">
      <alignment vertical="center"/>
    </xf>
    <xf numFmtId="0" fontId="53" fillId="24" borderId="6" xfId="23" applyFont="1" applyFill="1" applyBorder="1" applyAlignment="1" applyProtection="1">
      <alignment vertical="center"/>
    </xf>
    <xf numFmtId="0" fontId="53" fillId="24" borderId="0" xfId="23" applyFont="1" applyFill="1" applyBorder="1" applyAlignment="1" applyProtection="1">
      <alignment vertical="center"/>
    </xf>
    <xf numFmtId="0" fontId="53" fillId="24" borderId="7" xfId="23" applyFont="1" applyFill="1" applyBorder="1" applyAlignment="1" applyProtection="1">
      <alignment vertical="center"/>
    </xf>
    <xf numFmtId="0" fontId="54" fillId="24" borderId="0" xfId="0" applyFont="1" applyFill="1" applyBorder="1" applyProtection="1"/>
    <xf numFmtId="0" fontId="54" fillId="24" borderId="7" xfId="0" applyFont="1" applyFill="1" applyBorder="1" applyProtection="1"/>
    <xf numFmtId="0" fontId="25" fillId="0" borderId="0" xfId="0" applyFont="1" applyFill="1" applyBorder="1" applyAlignment="1" applyProtection="1">
      <alignment vertical="center"/>
    </xf>
    <xf numFmtId="37" fontId="24" fillId="13" borderId="72" xfId="23" applyNumberFormat="1" applyFont="1" applyFill="1" applyBorder="1" applyAlignment="1" applyProtection="1">
      <alignment vertical="center"/>
      <protection locked="0"/>
    </xf>
    <xf numFmtId="37" fontId="24" fillId="24" borderId="72" xfId="23" applyNumberFormat="1" applyFont="1" applyFill="1" applyBorder="1" applyAlignment="1" applyProtection="1">
      <alignment vertical="center"/>
    </xf>
    <xf numFmtId="9" fontId="24" fillId="24" borderId="72" xfId="23" applyNumberFormat="1" applyFont="1" applyFill="1" applyBorder="1" applyAlignment="1" applyProtection="1">
      <alignment horizontal="center" vertical="center"/>
    </xf>
    <xf numFmtId="37" fontId="24" fillId="0" borderId="72" xfId="23" applyNumberFormat="1" applyFont="1" applyFill="1" applyBorder="1" applyAlignment="1" applyProtection="1">
      <alignment vertical="center"/>
      <protection locked="0"/>
    </xf>
    <xf numFmtId="37" fontId="24" fillId="0" borderId="72" xfId="0" applyNumberFormat="1" applyFont="1" applyFill="1" applyBorder="1" applyAlignment="1" applyProtection="1">
      <alignment horizontal="right" vertical="center"/>
      <protection locked="0"/>
    </xf>
    <xf numFmtId="37" fontId="24" fillId="13" borderId="72" xfId="23" applyNumberFormat="1" applyFont="1" applyFill="1" applyBorder="1" applyAlignment="1" applyProtection="1">
      <alignment horizontal="right" vertical="center"/>
      <protection locked="0"/>
    </xf>
    <xf numFmtId="37" fontId="24" fillId="13" borderId="73" xfId="23" applyNumberFormat="1" applyFont="1" applyFill="1" applyBorder="1" applyAlignment="1" applyProtection="1">
      <alignment vertical="center"/>
      <protection locked="0"/>
    </xf>
    <xf numFmtId="37" fontId="24" fillId="24" borderId="73" xfId="23" applyNumberFormat="1" applyFont="1" applyFill="1" applyBorder="1" applyAlignment="1" applyProtection="1">
      <alignment vertical="center"/>
    </xf>
    <xf numFmtId="9" fontId="24" fillId="24" borderId="73" xfId="23" applyNumberFormat="1" applyFont="1" applyFill="1" applyBorder="1" applyAlignment="1" applyProtection="1">
      <alignment horizontal="center" vertical="center"/>
    </xf>
    <xf numFmtId="37" fontId="24" fillId="0" borderId="73" xfId="0" applyNumberFormat="1" applyFont="1" applyFill="1" applyBorder="1" applyAlignment="1" applyProtection="1">
      <alignment horizontal="right" vertical="center"/>
      <protection locked="0"/>
    </xf>
    <xf numFmtId="3" fontId="0" fillId="0" borderId="70" xfId="0" applyNumberFormat="1" applyFont="1" applyFill="1" applyBorder="1" applyAlignment="1" applyProtection="1">
      <alignment vertical="center"/>
    </xf>
    <xf numFmtId="0" fontId="0" fillId="0" borderId="70" xfId="0" applyNumberFormat="1" applyFont="1" applyFill="1" applyBorder="1" applyAlignment="1" applyProtection="1">
      <alignment horizontal="center" vertical="center"/>
    </xf>
    <xf numFmtId="167" fontId="44" fillId="25" borderId="57" xfId="0" applyNumberFormat="1" applyFont="1" applyFill="1" applyBorder="1" applyAlignment="1" applyProtection="1">
      <alignment horizontal="center" vertical="center"/>
    </xf>
    <xf numFmtId="37" fontId="44" fillId="25" borderId="57" xfId="23" applyNumberFormat="1" applyFont="1" applyFill="1" applyBorder="1" applyAlignment="1" applyProtection="1">
      <alignment vertical="center"/>
    </xf>
    <xf numFmtId="9" fontId="44" fillId="25" borderId="57" xfId="26" applyNumberFormat="1" applyFont="1" applyFill="1" applyBorder="1" applyAlignment="1" applyProtection="1">
      <alignment horizontal="center" vertical="center"/>
    </xf>
    <xf numFmtId="37" fontId="44" fillId="25" borderId="57" xfId="23" applyNumberFormat="1" applyFont="1" applyFill="1" applyBorder="1" applyAlignment="1" applyProtection="1">
      <alignment vertical="center"/>
      <protection locked="0"/>
    </xf>
    <xf numFmtId="37" fontId="47" fillId="25" borderId="57" xfId="23" applyNumberFormat="1" applyFont="1" applyFill="1" applyBorder="1" applyProtection="1"/>
    <xf numFmtId="10" fontId="47" fillId="25" borderId="57" xfId="26" applyNumberFormat="1" applyFont="1" applyFill="1" applyBorder="1" applyAlignment="1" applyProtection="1">
      <alignment horizontal="center" vertical="center"/>
    </xf>
    <xf numFmtId="0" fontId="19" fillId="25" borderId="57" xfId="0" applyFont="1" applyFill="1" applyBorder="1" applyAlignment="1" applyProtection="1">
      <alignment horizontal="center" vertical="center"/>
    </xf>
    <xf numFmtId="41" fontId="19" fillId="25" borderId="57" xfId="0" applyNumberFormat="1" applyFont="1" applyFill="1" applyBorder="1" applyAlignment="1" applyProtection="1">
      <alignment horizontal="center" vertical="center"/>
    </xf>
    <xf numFmtId="9" fontId="19" fillId="25" borderId="57" xfId="0" applyNumberFormat="1" applyFont="1" applyFill="1" applyBorder="1" applyAlignment="1" applyProtection="1">
      <alignment horizontal="center" vertical="center"/>
    </xf>
    <xf numFmtId="0" fontId="43" fillId="25" borderId="57" xfId="0" applyFont="1" applyFill="1" applyBorder="1" applyAlignment="1" applyProtection="1">
      <alignment horizontal="center" vertical="center"/>
    </xf>
    <xf numFmtId="0" fontId="55" fillId="25" borderId="57" xfId="0" applyFont="1" applyFill="1" applyBorder="1" applyAlignment="1" applyProtection="1">
      <alignment horizontal="right" vertical="center" wrapText="1"/>
    </xf>
    <xf numFmtId="41" fontId="55" fillId="25" borderId="57" xfId="0" applyNumberFormat="1" applyFont="1" applyFill="1" applyBorder="1" applyAlignment="1" applyProtection="1">
      <alignment vertical="center"/>
    </xf>
    <xf numFmtId="10" fontId="55" fillId="25" borderId="57" xfId="0" applyNumberFormat="1" applyFont="1" applyFill="1" applyBorder="1" applyAlignment="1" applyProtection="1">
      <alignment vertical="center"/>
    </xf>
    <xf numFmtId="167" fontId="44" fillId="25" borderId="71" xfId="0" applyNumberFormat="1" applyFont="1" applyFill="1" applyBorder="1" applyAlignment="1" applyProtection="1">
      <alignment horizontal="center" vertical="center"/>
    </xf>
    <xf numFmtId="167" fontId="56" fillId="28" borderId="57" xfId="0" applyNumberFormat="1" applyFont="1" applyFill="1" applyBorder="1" applyAlignment="1" applyProtection="1">
      <alignment horizontal="center" vertical="center"/>
    </xf>
    <xf numFmtId="0" fontId="56" fillId="28" borderId="57" xfId="23" applyFont="1" applyFill="1" applyBorder="1" applyAlignment="1" applyProtection="1">
      <alignment horizontal="center" vertical="center"/>
    </xf>
    <xf numFmtId="37" fontId="31" fillId="25" borderId="35" xfId="23" applyNumberFormat="1" applyFont="1" applyFill="1" applyBorder="1" applyAlignment="1" applyProtection="1">
      <alignment vertical="center"/>
    </xf>
    <xf numFmtId="9" fontId="31" fillId="25" borderId="35" xfId="26" applyNumberFormat="1" applyFont="1" applyFill="1" applyBorder="1" applyAlignment="1" applyProtection="1">
      <alignment horizontal="center" vertical="center"/>
    </xf>
    <xf numFmtId="37" fontId="31" fillId="25" borderId="76" xfId="23" applyNumberFormat="1" applyFont="1" applyFill="1" applyBorder="1" applyAlignment="1" applyProtection="1">
      <alignment vertical="center"/>
    </xf>
    <xf numFmtId="9" fontId="31" fillId="25" borderId="76" xfId="26" applyNumberFormat="1" applyFont="1" applyFill="1" applyBorder="1" applyAlignment="1" applyProtection="1">
      <alignment horizontal="center" vertical="center"/>
    </xf>
    <xf numFmtId="37" fontId="52" fillId="25" borderId="71" xfId="23" applyNumberFormat="1" applyFont="1" applyFill="1" applyBorder="1" applyProtection="1"/>
    <xf numFmtId="10" fontId="52" fillId="25" borderId="71" xfId="26" applyNumberFormat="1" applyFont="1" applyFill="1" applyBorder="1" applyAlignment="1" applyProtection="1">
      <alignment horizontal="center" vertical="center"/>
    </xf>
    <xf numFmtId="0" fontId="31" fillId="25" borderId="57" xfId="0" applyFont="1" applyFill="1" applyBorder="1" applyAlignment="1">
      <alignment horizontal="center" vertical="center"/>
    </xf>
    <xf numFmtId="0" fontId="31" fillId="25" borderId="57" xfId="0" applyFont="1" applyFill="1" applyBorder="1" applyAlignment="1">
      <alignment horizontal="center" vertical="center" wrapText="1"/>
    </xf>
    <xf numFmtId="0" fontId="31" fillId="25" borderId="35" xfId="0" applyFont="1" applyFill="1" applyBorder="1" applyAlignment="1">
      <alignment horizontal="center" vertical="center"/>
    </xf>
    <xf numFmtId="168" fontId="22" fillId="24" borderId="77" xfId="0" applyNumberFormat="1" applyFont="1" applyFill="1" applyBorder="1" applyAlignment="1">
      <alignment horizontal="right" vertical="center"/>
    </xf>
    <xf numFmtId="0" fontId="22" fillId="24" borderId="77" xfId="0" applyFont="1" applyFill="1" applyBorder="1" applyAlignment="1">
      <alignment horizontal="center" vertical="center"/>
    </xf>
    <xf numFmtId="0" fontId="57" fillId="24" borderId="6" xfId="23" applyFont="1" applyFill="1" applyBorder="1" applyAlignment="1" applyProtection="1">
      <alignment vertical="center"/>
    </xf>
    <xf numFmtId="0" fontId="57" fillId="24" borderId="0" xfId="23" applyFont="1" applyFill="1" applyBorder="1" applyAlignment="1" applyProtection="1">
      <alignment vertical="center"/>
    </xf>
    <xf numFmtId="0" fontId="57" fillId="24" borderId="7" xfId="23" applyFont="1" applyFill="1" applyBorder="1" applyAlignment="1" applyProtection="1">
      <alignment vertical="center"/>
    </xf>
    <xf numFmtId="0" fontId="58" fillId="24" borderId="0" xfId="0" applyFont="1" applyFill="1" applyBorder="1" applyProtection="1"/>
    <xf numFmtId="0" fontId="58" fillId="24" borderId="7" xfId="0" applyFont="1" applyFill="1" applyBorder="1" applyProtection="1"/>
    <xf numFmtId="0" fontId="31" fillId="28" borderId="63" xfId="23" applyFont="1" applyFill="1" applyBorder="1" applyAlignment="1" applyProtection="1">
      <alignment horizontal="left" vertical="center"/>
    </xf>
    <xf numFmtId="37" fontId="44" fillId="25" borderId="76" xfId="23" applyNumberFormat="1" applyFont="1" applyFill="1" applyBorder="1" applyAlignment="1" applyProtection="1">
      <alignment vertical="center"/>
      <protection locked="0"/>
    </xf>
    <xf numFmtId="37" fontId="31" fillId="25" borderId="76" xfId="23" applyNumberFormat="1" applyFont="1" applyFill="1" applyBorder="1" applyAlignment="1" applyProtection="1">
      <alignment vertical="center"/>
      <protection locked="0"/>
    </xf>
    <xf numFmtId="37" fontId="44" fillId="25" borderId="76" xfId="23" applyNumberFormat="1" applyFont="1" applyFill="1" applyBorder="1" applyAlignment="1" applyProtection="1">
      <alignment horizontal="right" vertical="center"/>
      <protection locked="0"/>
    </xf>
    <xf numFmtId="37" fontId="31" fillId="25" borderId="76" xfId="23" applyNumberFormat="1" applyFont="1" applyFill="1" applyBorder="1" applyAlignment="1" applyProtection="1">
      <alignment horizontal="right" vertical="center"/>
      <protection locked="0"/>
    </xf>
    <xf numFmtId="37" fontId="44" fillId="25" borderId="71" xfId="23" applyNumberFormat="1" applyFont="1" applyFill="1" applyBorder="1" applyAlignment="1" applyProtection="1">
      <alignment vertical="center"/>
      <protection locked="0"/>
    </xf>
    <xf numFmtId="37" fontId="23" fillId="13" borderId="78" xfId="23" applyNumberFormat="1" applyFont="1" applyFill="1" applyBorder="1" applyAlignment="1" applyProtection="1">
      <alignment vertical="center"/>
      <protection locked="0"/>
    </xf>
    <xf numFmtId="37" fontId="23" fillId="0" borderId="78" xfId="23" applyNumberFormat="1" applyFont="1" applyFill="1" applyBorder="1" applyAlignment="1" applyProtection="1">
      <alignment vertical="center"/>
      <protection locked="0"/>
    </xf>
    <xf numFmtId="37" fontId="23" fillId="24" borderId="78" xfId="23" applyNumberFormat="1" applyFont="1" applyFill="1" applyBorder="1" applyAlignment="1" applyProtection="1">
      <alignment vertical="center"/>
    </xf>
    <xf numFmtId="9" fontId="23" fillId="24" borderId="78" xfId="26" applyNumberFormat="1" applyFont="1" applyFill="1" applyBorder="1" applyAlignment="1" applyProtection="1">
      <alignment horizontal="center" vertical="center"/>
    </xf>
    <xf numFmtId="0" fontId="22" fillId="0" borderId="78" xfId="0" applyFont="1" applyBorder="1"/>
    <xf numFmtId="37" fontId="23" fillId="0" borderId="78" xfId="0" applyNumberFormat="1" applyFont="1" applyFill="1" applyBorder="1" applyAlignment="1" applyProtection="1">
      <alignment horizontal="right" vertical="center"/>
      <protection locked="0"/>
    </xf>
    <xf numFmtId="37" fontId="23" fillId="13" borderId="78" xfId="23" applyNumberFormat="1" applyFont="1" applyFill="1" applyBorder="1" applyAlignment="1" applyProtection="1">
      <alignment horizontal="right" vertical="center"/>
      <protection locked="0"/>
    </xf>
    <xf numFmtId="37" fontId="23" fillId="26" borderId="78" xfId="23" applyNumberFormat="1" applyFont="1" applyFill="1" applyBorder="1" applyAlignment="1" applyProtection="1">
      <alignment vertical="center"/>
    </xf>
    <xf numFmtId="9" fontId="23" fillId="26" borderId="78" xfId="26" applyNumberFormat="1" applyFont="1" applyFill="1" applyBorder="1" applyAlignment="1" applyProtection="1">
      <alignment horizontal="center" vertical="center"/>
    </xf>
    <xf numFmtId="37" fontId="23" fillId="0" borderId="78" xfId="23" applyNumberFormat="1" applyFont="1" applyFill="1" applyBorder="1" applyAlignment="1" applyProtection="1">
      <alignment horizontal="right" vertical="center"/>
      <protection locked="0"/>
    </xf>
    <xf numFmtId="37" fontId="23" fillId="24" borderId="78" xfId="23" applyNumberFormat="1" applyFont="1" applyFill="1" applyBorder="1" applyAlignment="1" applyProtection="1">
      <alignment horizontal="right" vertical="center"/>
    </xf>
    <xf numFmtId="37" fontId="23" fillId="26" borderId="78" xfId="23" applyNumberFormat="1" applyFont="1" applyFill="1" applyBorder="1" applyAlignment="1" applyProtection="1">
      <alignment horizontal="left" vertical="center"/>
    </xf>
    <xf numFmtId="0" fontId="23" fillId="0" borderId="78" xfId="0" applyFont="1" applyFill="1" applyBorder="1" applyAlignment="1" applyProtection="1">
      <alignment horizontal="left" vertical="center" wrapText="1"/>
    </xf>
    <xf numFmtId="49" fontId="44" fillId="26" borderId="76" xfId="0" applyNumberFormat="1" applyFont="1" applyFill="1" applyBorder="1" applyAlignment="1" applyProtection="1">
      <alignment horizontal="center" vertical="center"/>
    </xf>
    <xf numFmtId="0" fontId="44" fillId="25" borderId="80" xfId="0" applyFont="1" applyFill="1" applyBorder="1" applyAlignment="1" applyProtection="1">
      <alignment horizontal="center" vertical="center"/>
    </xf>
    <xf numFmtId="0" fontId="44" fillId="25" borderId="81" xfId="0" applyFont="1" applyFill="1" applyBorder="1" applyAlignment="1" applyProtection="1">
      <alignment horizontal="center" vertical="center"/>
    </xf>
    <xf numFmtId="0" fontId="47" fillId="25" borderId="81" xfId="0" applyFont="1" applyFill="1" applyBorder="1" applyAlignment="1" applyProtection="1">
      <alignment horizontal="right" vertical="center" wrapText="1"/>
    </xf>
    <xf numFmtId="37" fontId="44" fillId="25" borderId="82" xfId="0" applyNumberFormat="1" applyFont="1" applyFill="1" applyBorder="1" applyAlignment="1" applyProtection="1">
      <alignment horizontal="right" vertical="center"/>
    </xf>
    <xf numFmtId="0" fontId="22" fillId="0" borderId="78" xfId="0" applyFont="1" applyFill="1" applyBorder="1" applyAlignment="1" applyProtection="1">
      <alignment vertical="center"/>
      <protection locked="0"/>
    </xf>
    <xf numFmtId="37" fontId="22" fillId="0" borderId="78" xfId="0" applyNumberFormat="1" applyFont="1" applyFill="1" applyBorder="1" applyAlignment="1" applyProtection="1">
      <alignment horizontal="right" vertical="center"/>
      <protection locked="0"/>
    </xf>
    <xf numFmtId="37" fontId="22" fillId="0" borderId="78" xfId="0" applyNumberFormat="1" applyFont="1" applyBorder="1" applyAlignment="1" applyProtection="1">
      <alignment horizontal="right" vertical="center"/>
      <protection locked="0"/>
    </xf>
    <xf numFmtId="3" fontId="22" fillId="0" borderId="78" xfId="0" applyNumberFormat="1" applyFont="1" applyBorder="1"/>
    <xf numFmtId="0" fontId="22" fillId="0" borderId="78" xfId="0" applyFont="1" applyFill="1" applyBorder="1" applyAlignment="1" applyProtection="1">
      <alignment vertical="center" wrapText="1"/>
      <protection locked="0"/>
    </xf>
    <xf numFmtId="0" fontId="22" fillId="23" borderId="78" xfId="0" applyFont="1" applyFill="1" applyBorder="1" applyAlignment="1" applyProtection="1">
      <alignment horizontal="center" vertical="center"/>
      <protection locked="0"/>
    </xf>
    <xf numFmtId="165" fontId="22" fillId="24" borderId="78" xfId="0" applyNumberFormat="1" applyFont="1" applyFill="1" applyBorder="1" applyAlignment="1" applyProtection="1">
      <alignment horizontal="center" vertical="center"/>
      <protection locked="0"/>
    </xf>
    <xf numFmtId="167" fontId="50" fillId="25" borderId="57" xfId="0" applyNumberFormat="1" applyFont="1" applyFill="1" applyBorder="1" applyAlignment="1" applyProtection="1">
      <alignment horizontal="right" vertical="center"/>
    </xf>
    <xf numFmtId="167" fontId="51" fillId="24" borderId="45" xfId="0" applyNumberFormat="1" applyFont="1" applyFill="1" applyBorder="1" applyAlignment="1" applyProtection="1">
      <alignment horizontal="center" vertical="center" wrapText="1"/>
    </xf>
    <xf numFmtId="167" fontId="51" fillId="24" borderId="46" xfId="0" applyNumberFormat="1" applyFont="1" applyFill="1" applyBorder="1" applyAlignment="1" applyProtection="1">
      <alignment horizontal="center" vertical="center"/>
    </xf>
    <xf numFmtId="167" fontId="51" fillId="24" borderId="67" xfId="0" applyNumberFormat="1" applyFont="1" applyFill="1" applyBorder="1" applyAlignment="1" applyProtection="1">
      <alignment horizontal="center" vertical="center"/>
    </xf>
    <xf numFmtId="167" fontId="44" fillId="26" borderId="57" xfId="0" applyNumberFormat="1" applyFont="1" applyFill="1" applyBorder="1" applyAlignment="1" applyProtection="1">
      <alignment horizontal="center" vertical="center"/>
      <protection locked="0"/>
    </xf>
    <xf numFmtId="0" fontId="19" fillId="25" borderId="57" xfId="0" applyFont="1" applyFill="1" applyBorder="1" applyAlignment="1" applyProtection="1">
      <alignment horizontal="center" vertical="center" wrapText="1"/>
    </xf>
    <xf numFmtId="164" fontId="19" fillId="25" borderId="57" xfId="0" applyNumberFormat="1" applyFont="1" applyFill="1" applyBorder="1" applyAlignment="1" applyProtection="1">
      <alignment horizontal="center" vertical="center" wrapText="1"/>
    </xf>
    <xf numFmtId="0" fontId="48" fillId="24" borderId="57" xfId="0" applyFont="1" applyFill="1" applyBorder="1" applyAlignment="1">
      <alignment horizontal="center" vertical="top" wrapText="1"/>
    </xf>
    <xf numFmtId="0" fontId="48" fillId="24" borderId="57" xfId="0" applyFont="1" applyFill="1" applyBorder="1" applyAlignment="1">
      <alignment horizontal="center" vertical="top"/>
    </xf>
    <xf numFmtId="0" fontId="45" fillId="27" borderId="63" xfId="0" applyFont="1" applyFill="1" applyBorder="1" applyAlignment="1" applyProtection="1">
      <alignment horizontal="center"/>
    </xf>
    <xf numFmtId="0" fontId="45" fillId="27" borderId="64" xfId="0" applyFont="1" applyFill="1" applyBorder="1" applyAlignment="1" applyProtection="1">
      <alignment horizontal="center"/>
    </xf>
    <xf numFmtId="0" fontId="45" fillId="27" borderId="65" xfId="0" applyFont="1" applyFill="1" applyBorder="1" applyAlignment="1" applyProtection="1">
      <alignment horizontal="center"/>
    </xf>
    <xf numFmtId="41" fontId="44" fillId="25" borderId="51" xfId="0" applyNumberFormat="1" applyFont="1" applyFill="1" applyBorder="1" applyAlignment="1">
      <alignment horizontal="center" vertical="center" wrapText="1"/>
    </xf>
    <xf numFmtId="0" fontId="44" fillId="25" borderId="52" xfId="0" applyFont="1" applyFill="1" applyBorder="1" applyAlignment="1">
      <alignment horizontal="center" vertical="center" wrapText="1"/>
    </xf>
    <xf numFmtId="0" fontId="44" fillId="25" borderId="53" xfId="0" applyFont="1" applyFill="1" applyBorder="1" applyAlignment="1">
      <alignment horizontal="center" vertical="center" wrapText="1"/>
    </xf>
    <xf numFmtId="0" fontId="44" fillId="25" borderId="47" xfId="0" applyFont="1" applyFill="1" applyBorder="1" applyAlignment="1">
      <alignment horizontal="center" vertical="center" wrapText="1"/>
    </xf>
    <xf numFmtId="0" fontId="44" fillId="25" borderId="48" xfId="0" applyFont="1" applyFill="1" applyBorder="1" applyAlignment="1">
      <alignment horizontal="center" vertical="center" wrapText="1"/>
    </xf>
    <xf numFmtId="41" fontId="44" fillId="25" borderId="61" xfId="0" applyNumberFormat="1" applyFont="1" applyFill="1" applyBorder="1" applyAlignment="1">
      <alignment horizontal="center" vertical="center"/>
    </xf>
    <xf numFmtId="41" fontId="44" fillId="25" borderId="0" xfId="0" applyNumberFormat="1" applyFont="1" applyFill="1" applyBorder="1" applyAlignment="1">
      <alignment horizontal="center" vertical="center"/>
    </xf>
    <xf numFmtId="41" fontId="44" fillId="25" borderId="62" xfId="0" applyNumberFormat="1" applyFont="1" applyFill="1" applyBorder="1" applyAlignment="1">
      <alignment horizontal="center" vertical="center"/>
    </xf>
    <xf numFmtId="41" fontId="44" fillId="25" borderId="58" xfId="0" applyNumberFormat="1" applyFont="1" applyFill="1" applyBorder="1" applyAlignment="1">
      <alignment horizontal="center" vertical="center" wrapText="1"/>
    </xf>
    <xf numFmtId="41" fontId="44" fillId="25" borderId="59" xfId="0" applyNumberFormat="1" applyFont="1" applyFill="1" applyBorder="1" applyAlignment="1">
      <alignment horizontal="center" vertical="center" wrapText="1"/>
    </xf>
    <xf numFmtId="41" fontId="44" fillId="25" borderId="60" xfId="0" applyNumberFormat="1" applyFont="1" applyFill="1" applyBorder="1" applyAlignment="1">
      <alignment horizontal="center" vertical="center" wrapText="1"/>
    </xf>
    <xf numFmtId="0" fontId="23" fillId="0" borderId="78" xfId="23" applyFont="1" applyFill="1" applyBorder="1" applyAlignment="1" applyProtection="1">
      <alignment horizontal="left" vertical="center"/>
    </xf>
    <xf numFmtId="0" fontId="31" fillId="25" borderId="76" xfId="0" applyFont="1" applyFill="1" applyBorder="1" applyAlignment="1" applyProtection="1">
      <alignment horizontal="left" vertical="center" wrapText="1"/>
    </xf>
    <xf numFmtId="0" fontId="23" fillId="0" borderId="78" xfId="23" applyFont="1" applyFill="1" applyBorder="1" applyAlignment="1" applyProtection="1">
      <alignment horizontal="left" vertical="center" wrapText="1"/>
    </xf>
    <xf numFmtId="0" fontId="23" fillId="0" borderId="78" xfId="0" applyFont="1" applyFill="1" applyBorder="1" applyAlignment="1" applyProtection="1">
      <alignment horizontal="left" vertical="center" wrapText="1"/>
    </xf>
    <xf numFmtId="0" fontId="26" fillId="0" borderId="69" xfId="0" applyFont="1" applyFill="1" applyBorder="1" applyAlignment="1" applyProtection="1">
      <alignment horizontal="center" wrapText="1"/>
    </xf>
    <xf numFmtId="0" fontId="31" fillId="25" borderId="35" xfId="0" applyFont="1" applyFill="1" applyBorder="1" applyAlignment="1" applyProtection="1">
      <alignment horizontal="left" vertical="center" wrapText="1"/>
    </xf>
    <xf numFmtId="0" fontId="26" fillId="0" borderId="0" xfId="0" applyFont="1" applyFill="1" applyBorder="1" applyAlignment="1" applyProtection="1">
      <alignment horizontal="center" wrapText="1"/>
    </xf>
    <xf numFmtId="0" fontId="36" fillId="0" borderId="0" xfId="0" applyFont="1" applyFill="1" applyAlignment="1" applyProtection="1">
      <alignment horizontal="left" vertical="top" wrapText="1"/>
    </xf>
    <xf numFmtId="0" fontId="52" fillId="25" borderId="57" xfId="23" applyFont="1" applyFill="1" applyBorder="1" applyAlignment="1" applyProtection="1">
      <alignment horizontal="right"/>
    </xf>
    <xf numFmtId="0" fontId="52" fillId="25" borderId="71" xfId="23" applyFont="1" applyFill="1" applyBorder="1" applyAlignment="1" applyProtection="1">
      <alignment horizontal="right"/>
    </xf>
    <xf numFmtId="0" fontId="46" fillId="24" borderId="6" xfId="0" applyFont="1" applyFill="1" applyBorder="1" applyAlignment="1" applyProtection="1">
      <alignment horizontal="center" vertical="top" wrapText="1"/>
    </xf>
    <xf numFmtId="0" fontId="46" fillId="24" borderId="0" xfId="0" applyFont="1" applyFill="1" applyBorder="1" applyAlignment="1" applyProtection="1">
      <alignment horizontal="center" vertical="top" wrapText="1"/>
    </xf>
    <xf numFmtId="0" fontId="44" fillId="26" borderId="6" xfId="0" applyFont="1" applyFill="1" applyBorder="1" applyAlignment="1" applyProtection="1">
      <alignment horizontal="center" vertical="center"/>
    </xf>
    <xf numFmtId="0" fontId="44" fillId="26" borderId="0" xfId="0" applyFont="1" applyFill="1" applyBorder="1" applyAlignment="1" applyProtection="1">
      <alignment horizontal="center" vertical="center"/>
    </xf>
    <xf numFmtId="3" fontId="31" fillId="25" borderId="57" xfId="23" applyNumberFormat="1" applyFont="1" applyFill="1" applyBorder="1" applyAlignment="1" applyProtection="1">
      <alignment horizontal="center" vertical="center" wrapText="1"/>
    </xf>
    <xf numFmtId="1" fontId="31" fillId="25" borderId="57" xfId="23" applyNumberFormat="1" applyFont="1" applyFill="1" applyBorder="1" applyAlignment="1" applyProtection="1">
      <alignment horizontal="center" vertical="center" wrapText="1"/>
    </xf>
    <xf numFmtId="0" fontId="31" fillId="25" borderId="57" xfId="23" applyFont="1" applyFill="1" applyBorder="1" applyAlignment="1" applyProtection="1">
      <alignment horizontal="center" vertical="center"/>
    </xf>
    <xf numFmtId="3" fontId="44" fillId="25" borderId="57" xfId="23" applyNumberFormat="1" applyFont="1" applyFill="1" applyBorder="1" applyAlignment="1" applyProtection="1">
      <alignment horizontal="center" vertical="center" wrapText="1"/>
    </xf>
    <xf numFmtId="0" fontId="24" fillId="0" borderId="75" xfId="23" applyFont="1" applyFill="1" applyBorder="1" applyAlignment="1" applyProtection="1">
      <alignment horizontal="left" vertical="center"/>
    </xf>
    <xf numFmtId="0" fontId="24" fillId="0" borderId="72" xfId="23" applyFont="1" applyFill="1" applyBorder="1" applyAlignment="1" applyProtection="1">
      <alignment horizontal="left" vertical="center"/>
    </xf>
    <xf numFmtId="0" fontId="44" fillId="25" borderId="57" xfId="0" applyFont="1" applyFill="1" applyBorder="1" applyAlignment="1" applyProtection="1">
      <alignment horizontal="left" vertical="center" wrapText="1"/>
    </xf>
    <xf numFmtId="1" fontId="44" fillId="25" borderId="57" xfId="23" applyNumberFormat="1" applyFont="1" applyFill="1" applyBorder="1" applyAlignment="1" applyProtection="1">
      <alignment horizontal="center" vertical="center" wrapText="1"/>
    </xf>
    <xf numFmtId="0" fontId="24" fillId="0" borderId="74" xfId="23" applyFont="1" applyFill="1" applyBorder="1" applyAlignment="1" applyProtection="1">
      <alignment horizontal="left" vertical="center"/>
    </xf>
    <xf numFmtId="0" fontId="24" fillId="0" borderId="73" xfId="23" applyFont="1" applyFill="1" applyBorder="1" applyAlignment="1" applyProtection="1">
      <alignment horizontal="left" vertical="center"/>
    </xf>
    <xf numFmtId="0" fontId="44" fillId="25" borderId="57" xfId="23" applyFont="1" applyFill="1" applyBorder="1" applyAlignment="1" applyProtection="1">
      <alignment horizontal="center" vertical="center"/>
    </xf>
    <xf numFmtId="0" fontId="24" fillId="14" borderId="1" xfId="0" applyFont="1" applyFill="1" applyBorder="1" applyAlignment="1">
      <alignment horizontal="left" vertical="center" wrapText="1"/>
    </xf>
    <xf numFmtId="0" fontId="24" fillId="14" borderId="3" xfId="0" applyFont="1" applyFill="1" applyBorder="1" applyAlignment="1">
      <alignment horizontal="left" vertical="center" wrapText="1"/>
    </xf>
    <xf numFmtId="0" fontId="24" fillId="0" borderId="75" xfId="0" applyFont="1" applyFill="1" applyBorder="1" applyAlignment="1" applyProtection="1">
      <alignment horizontal="left" vertical="center" wrapText="1"/>
    </xf>
    <xf numFmtId="0" fontId="24" fillId="0" borderId="72" xfId="0" applyFont="1" applyFill="1" applyBorder="1" applyAlignment="1" applyProtection="1">
      <alignment horizontal="left" vertical="center" wrapText="1"/>
    </xf>
    <xf numFmtId="0" fontId="24" fillId="0" borderId="74" xfId="0" applyFont="1" applyFill="1" applyBorder="1" applyAlignment="1" applyProtection="1">
      <alignment horizontal="left" vertical="center" wrapText="1"/>
    </xf>
    <xf numFmtId="0" fontId="24" fillId="0" borderId="73" xfId="0" applyFont="1" applyFill="1" applyBorder="1" applyAlignment="1" applyProtection="1">
      <alignment horizontal="left" vertical="center" wrapText="1"/>
    </xf>
    <xf numFmtId="0" fontId="47" fillId="25" borderId="71" xfId="23" applyFont="1" applyFill="1" applyBorder="1" applyAlignment="1" applyProtection="1">
      <alignment horizontal="right"/>
    </xf>
    <xf numFmtId="0" fontId="47" fillId="25" borderId="57" xfId="23" applyFont="1" applyFill="1" applyBorder="1" applyAlignment="1" applyProtection="1">
      <alignment horizontal="right"/>
    </xf>
    <xf numFmtId="0" fontId="25" fillId="0" borderId="42" xfId="0" applyFont="1" applyFill="1" applyBorder="1" applyAlignment="1" applyProtection="1">
      <alignment horizontal="center" vertical="center"/>
    </xf>
    <xf numFmtId="49" fontId="44" fillId="26" borderId="57" xfId="0" applyNumberFormat="1" applyFont="1" applyFill="1" applyBorder="1" applyAlignment="1" applyProtection="1">
      <alignment horizontal="center" vertical="center"/>
    </xf>
    <xf numFmtId="49" fontId="44" fillId="26" borderId="35" xfId="0" applyNumberFormat="1" applyFont="1" applyFill="1" applyBorder="1" applyAlignment="1" applyProtection="1">
      <alignment horizontal="center" vertical="center"/>
    </xf>
    <xf numFmtId="49" fontId="44" fillId="26" borderId="63" xfId="0" applyNumberFormat="1" applyFont="1" applyFill="1" applyBorder="1" applyAlignment="1" applyProtection="1">
      <alignment horizontal="center" vertical="center"/>
    </xf>
    <xf numFmtId="49" fontId="44" fillId="26" borderId="79" xfId="0" applyNumberFormat="1" applyFont="1" applyFill="1" applyBorder="1" applyAlignment="1" applyProtection="1">
      <alignment horizontal="center" vertical="center"/>
    </xf>
    <xf numFmtId="0" fontId="19" fillId="26" borderId="63" xfId="0" applyFont="1" applyFill="1" applyBorder="1" applyAlignment="1" applyProtection="1">
      <alignment horizontal="center" vertical="center"/>
    </xf>
    <xf numFmtId="0" fontId="19" fillId="26" borderId="64" xfId="0" applyFont="1" applyFill="1" applyBorder="1" applyAlignment="1" applyProtection="1">
      <alignment horizontal="center" vertical="center"/>
    </xf>
    <xf numFmtId="0" fontId="19" fillId="26" borderId="65" xfId="0" applyFont="1" applyFill="1" applyBorder="1" applyAlignment="1" applyProtection="1">
      <alignment horizontal="center" vertical="center"/>
    </xf>
    <xf numFmtId="0" fontId="51" fillId="24" borderId="49" xfId="0" applyFont="1" applyFill="1" applyBorder="1" applyAlignment="1" applyProtection="1">
      <alignment horizontal="center" vertical="center"/>
    </xf>
    <xf numFmtId="0" fontId="51" fillId="24" borderId="25" xfId="0" applyFont="1" applyFill="1" applyBorder="1" applyAlignment="1" applyProtection="1">
      <alignment horizontal="center" vertical="center"/>
    </xf>
    <xf numFmtId="0" fontId="51" fillId="24" borderId="50" xfId="0" applyFont="1" applyFill="1" applyBorder="1" applyAlignment="1" applyProtection="1">
      <alignment horizontal="center" vertical="center"/>
    </xf>
    <xf numFmtId="0" fontId="51" fillId="24" borderId="10" xfId="0" applyFont="1" applyFill="1" applyBorder="1" applyAlignment="1">
      <alignment horizontal="center" vertical="center"/>
    </xf>
    <xf numFmtId="0" fontId="51" fillId="24" borderId="4" xfId="0" applyFont="1" applyFill="1" applyBorder="1" applyAlignment="1">
      <alignment horizontal="center" vertical="center"/>
    </xf>
    <xf numFmtId="0" fontId="51" fillId="24" borderId="5" xfId="0" applyFont="1" applyFill="1" applyBorder="1" applyAlignment="1">
      <alignment horizontal="center" vertical="center"/>
    </xf>
  </cellXfs>
  <cellStyles count="29">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Normal" xfId="0" builtinId="0"/>
    <cellStyle name="Normal 2" xfId="23"/>
    <cellStyle name="Normal 3" xfId="24"/>
    <cellStyle name="Normal 4" xfId="25"/>
    <cellStyle name="Porcentual" xfId="26" builtinId="5"/>
    <cellStyle name="Porcentual 2" xfId="27"/>
    <cellStyle name="Título de hoja" xfId="28"/>
  </cellStyles>
  <dxfs count="11">
    <dxf>
      <fill>
        <patternFill>
          <bgColor theme="7" tint="0.79998168889431442"/>
        </patternFill>
      </fill>
    </dxf>
    <dxf>
      <fill>
        <patternFill>
          <bgColor theme="7"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6600"/>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54184106</c:v>
                </c:pt>
                <c:pt idx="1">
                  <c:v>178166341</c:v>
                </c:pt>
                <c:pt idx="2">
                  <c:v>0</c:v>
                </c:pt>
              </c:numCache>
            </c:numRef>
          </c:val>
          <c:extLst xmlns:c16r2="http://schemas.microsoft.com/office/drawing/2015/06/chart">
            <c:ext xmlns:c16="http://schemas.microsoft.com/office/drawing/2014/chart" uri="{C3380CC4-5D6E-409C-BE32-E72D297353CC}">
              <c16:uniqueId val="{00000002-B4BD-4C7A-94D7-F55A22D85AC2}"/>
            </c:ext>
          </c:extLst>
        </c:ser>
        <c:gapWidth val="18"/>
        <c:overlap val="90"/>
        <c:axId val="165282944"/>
        <c:axId val="165284480"/>
      </c:barChart>
      <c:catAx>
        <c:axId val="165282944"/>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65284480"/>
        <c:crosses val="autoZero"/>
        <c:auto val="1"/>
        <c:lblAlgn val="ctr"/>
        <c:lblOffset val="100"/>
      </c:catAx>
      <c:valAx>
        <c:axId val="165284480"/>
        <c:scaling>
          <c:orientation val="minMax"/>
        </c:scaling>
        <c:delete val="1"/>
        <c:axPos val="l"/>
        <c:majorGridlines/>
        <c:numFmt formatCode="#,##0" sourceLinked="1"/>
        <c:tickLblPos val="nextTo"/>
        <c:crossAx val="165282944"/>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 #,##0_-;_-* "-"_-;_-@_-</c:formatCode>
                <c:ptCount val="7"/>
                <c:pt idx="0">
                  <c:v>54184108.20085445</c:v>
                </c:pt>
                <c:pt idx="1">
                  <c:v>0</c:v>
                </c:pt>
                <c:pt idx="2">
                  <c:v>0</c:v>
                </c:pt>
                <c:pt idx="3">
                  <c:v>0</c:v>
                </c:pt>
                <c:pt idx="4">
                  <c:v>100647033.23877974</c:v>
                </c:pt>
                <c:pt idx="5">
                  <c:v>7690389</c:v>
                </c:pt>
                <c:pt idx="6">
                  <c:v>0</c:v>
                </c:pt>
              </c:numCache>
            </c:numRef>
          </c:val>
          <c:extLst xmlns:c16r2="http://schemas.microsoft.com/office/drawing/2015/06/chart">
            <c:ext xmlns:c16="http://schemas.microsoft.com/office/drawing/2014/chart" uri="{C3380CC4-5D6E-409C-BE32-E72D297353CC}">
              <c16:uniqueId val="{00000004-0B64-4C63-9CB5-56A1D5AD3A9E}"/>
            </c:ext>
          </c:extLst>
        </c:ser>
        <c:gapWidth val="55"/>
        <c:gapDepth val="55"/>
        <c:shape val="cylinder"/>
        <c:axId val="165330304"/>
        <c:axId val="165340288"/>
        <c:axId val="0"/>
      </c:bar3DChart>
      <c:catAx>
        <c:axId val="165330304"/>
        <c:scaling>
          <c:orientation val="minMax"/>
        </c:scaling>
        <c:axPos val="l"/>
        <c:numFmt formatCode="General" sourceLinked="1"/>
        <c:maj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65340288"/>
        <c:crosses val="autoZero"/>
        <c:auto val="1"/>
        <c:lblAlgn val="ctr"/>
        <c:lblOffset val="100"/>
      </c:catAx>
      <c:valAx>
        <c:axId val="165340288"/>
        <c:scaling>
          <c:orientation val="minMax"/>
        </c:scaling>
        <c:axPos val="b"/>
        <c:majorGridlines/>
        <c:numFmt formatCode="_-* #,##0_-;\-* #,##0_-;_-* &quot;-&quot;_-;_-@_-" sourceLinked="1"/>
        <c:majorTickMark val="none"/>
        <c:tickLblPos val="nextTo"/>
        <c:crossAx val="165330304"/>
        <c:crosses val="autoZero"/>
        <c:crossBetween val="between"/>
      </c:valAx>
      <c:spPr>
        <a:noFill/>
        <a:ln w="25400">
          <a:noFill/>
        </a:ln>
      </c:spPr>
    </c:plotArea>
    <c:legend>
      <c:legendPos val="r"/>
    </c:legend>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autoTitleDeleted val="1"/>
    <c:view3D>
      <c:rotX val="0"/>
      <c:hPercent val="289"/>
      <c:rotY val="0"/>
      <c:depthPercent val="100"/>
      <c:perspective val="0"/>
    </c:view3D>
    <c:plotArea>
      <c:layout/>
      <c:bar3DChart>
        <c:barDir val="bar"/>
        <c:grouping val="stacked"/>
        <c:ser>
          <c:idx val="0"/>
          <c:order val="0"/>
          <c:dPt>
            <c:idx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val>
            <c:numRef>
              <c:f>'PROYECCIONES INGRESOS'!$C$93:$C$95</c:f>
              <c:numCache>
                <c:formatCode>_-* #,##0_-;\-* #,##0_-;_-* "-"_-;_-@_-</c:formatCode>
                <c:ptCount val="3"/>
                <c:pt idx="0">
                  <c:v>69828918.27230294</c:v>
                </c:pt>
                <c:pt idx="1">
                  <c:v>0</c:v>
                </c:pt>
                <c:pt idx="2">
                  <c:v>0</c:v>
                </c:pt>
              </c:numCache>
            </c:numRef>
          </c:val>
        </c:ser>
        <c:gapWidth val="55"/>
        <c:gapDepth val="55"/>
        <c:shape val="cylinder"/>
        <c:axId val="165251328"/>
        <c:axId val="165265408"/>
        <c:axId val="0"/>
      </c:bar3DChart>
      <c:catAx>
        <c:axId val="165251328"/>
        <c:scaling>
          <c:orientation val="minMax"/>
        </c:scaling>
        <c:delete val="1"/>
        <c:axPos val="l"/>
        <c:numFmt formatCode="General" sourceLinked="1"/>
        <c:majorTickMark val="none"/>
        <c:tickLblPos val="nextTo"/>
        <c:crossAx val="165265408"/>
        <c:crosses val="autoZero"/>
        <c:auto val="1"/>
        <c:lblAlgn val="ctr"/>
        <c:lblOffset val="100"/>
      </c:catAx>
      <c:valAx>
        <c:axId val="165265408"/>
        <c:scaling>
          <c:orientation val="minMax"/>
        </c:scaling>
        <c:axPos val="b"/>
        <c:majorGridlines/>
        <c:numFmt formatCode="General" sourceLinked="1"/>
        <c:majorTickMark val="none"/>
        <c:tickLblPos val="nextTo"/>
        <c:crossAx val="165251328"/>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198354231.41193712</c:v>
                </c:pt>
                <c:pt idx="1">
                  <c:v>23536896</c:v>
                </c:pt>
                <c:pt idx="2">
                  <c:v>10459321.300000001</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gapWidth val="18"/>
        <c:overlap val="90"/>
        <c:axId val="165896576"/>
        <c:axId val="165898112"/>
      </c:barChart>
      <c:catAx>
        <c:axId val="165896576"/>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65898112"/>
        <c:crosses val="autoZero"/>
        <c:auto val="1"/>
        <c:lblAlgn val="ctr"/>
        <c:lblOffset val="100"/>
      </c:catAx>
      <c:valAx>
        <c:axId val="165898112"/>
        <c:scaling>
          <c:orientation val="minMax"/>
        </c:scaling>
        <c:delete val="1"/>
        <c:axPos val="l"/>
        <c:majorGridlines/>
        <c:numFmt formatCode="#,##0" sourceLinked="1"/>
        <c:tickLblPos val="nextTo"/>
        <c:crossAx val="165896576"/>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1" tint="0.249977111117893"/>
  </sheetPr>
  <dimension ref="A1:D763"/>
  <sheetViews>
    <sheetView zoomScale="85" zoomScaleNormal="85" workbookViewId="0">
      <selection activeCell="C44" sqref="C44"/>
    </sheetView>
  </sheetViews>
  <sheetFormatPr baseColWidth="10" defaultColWidth="0" defaultRowHeight="36.75" customHeight="1"/>
  <cols>
    <col min="1" max="1" width="7.5703125" style="35" customWidth="1"/>
    <col min="2" max="2" width="82.42578125" style="36" customWidth="1"/>
    <col min="3" max="3" width="21.7109375" style="43" customWidth="1"/>
    <col min="4" max="16384" width="0" style="34" hidden="1"/>
  </cols>
  <sheetData>
    <row r="1" spans="1:4" ht="55.5" customHeight="1">
      <c r="A1" s="356" t="s">
        <v>1140</v>
      </c>
      <c r="B1" s="357"/>
      <c r="C1" s="358"/>
    </row>
    <row r="2" spans="1:4" s="47" customFormat="1" ht="15.75">
      <c r="A2" s="359" t="s">
        <v>1012</v>
      </c>
      <c r="B2" s="359"/>
      <c r="C2" s="359"/>
      <c r="D2" s="75"/>
    </row>
    <row r="3" spans="1:4" s="52" customFormat="1" ht="22.5" customHeight="1">
      <c r="A3" s="360" t="s">
        <v>103</v>
      </c>
      <c r="B3" s="360" t="s">
        <v>3</v>
      </c>
      <c r="C3" s="361" t="s">
        <v>104</v>
      </c>
      <c r="D3" s="76"/>
    </row>
    <row r="4" spans="1:4" s="52" customFormat="1" ht="15" customHeight="1">
      <c r="A4" s="360"/>
      <c r="B4" s="360"/>
      <c r="C4" s="361"/>
      <c r="D4" s="76"/>
    </row>
    <row r="5" spans="1:4" s="52" customFormat="1" ht="3.75" customHeight="1">
      <c r="A5" s="194"/>
      <c r="B5" s="195"/>
      <c r="C5" s="196"/>
      <c r="D5" s="76"/>
    </row>
    <row r="6" spans="1:4" s="53" customFormat="1" ht="25.5" customHeight="1">
      <c r="A6" s="197">
        <v>1</v>
      </c>
      <c r="B6" s="198" t="s">
        <v>6</v>
      </c>
      <c r="C6" s="199">
        <f>SUM(C7+C9+C13+C14+C15+C16+C17+C23+C24)</f>
        <v>30487954</v>
      </c>
      <c r="D6" s="77"/>
    </row>
    <row r="7" spans="1:4" s="106" customFormat="1" ht="25.5" customHeight="1">
      <c r="A7" s="207">
        <v>1.1000000000000001</v>
      </c>
      <c r="B7" s="208" t="s">
        <v>105</v>
      </c>
      <c r="C7" s="209">
        <f>SUM(C8)</f>
        <v>34178</v>
      </c>
      <c r="D7" s="105"/>
    </row>
    <row r="8" spans="1:4" s="124" customFormat="1" ht="25.5" customHeight="1">
      <c r="A8" s="128" t="s">
        <v>850</v>
      </c>
      <c r="B8" s="129" t="s">
        <v>851</v>
      </c>
      <c r="C8" s="133">
        <v>34178</v>
      </c>
      <c r="D8" s="123"/>
    </row>
    <row r="9" spans="1:4" s="108" customFormat="1" ht="25.5" customHeight="1">
      <c r="A9" s="210">
        <v>1.2</v>
      </c>
      <c r="B9" s="211" t="s">
        <v>106</v>
      </c>
      <c r="C9" s="212">
        <f>SUM(C10:C12)</f>
        <v>28003776</v>
      </c>
      <c r="D9" s="107"/>
    </row>
    <row r="10" spans="1:4" s="124" customFormat="1" ht="25.5" customHeight="1">
      <c r="A10" s="128" t="s">
        <v>852</v>
      </c>
      <c r="B10" s="129" t="s">
        <v>853</v>
      </c>
      <c r="C10" s="160">
        <v>18580000</v>
      </c>
      <c r="D10" s="123"/>
    </row>
    <row r="11" spans="1:4" s="124" customFormat="1" ht="25.5" customHeight="1">
      <c r="A11" s="128" t="s">
        <v>854</v>
      </c>
      <c r="B11" s="129" t="s">
        <v>855</v>
      </c>
      <c r="C11" s="160">
        <v>8750000</v>
      </c>
      <c r="D11" s="123"/>
    </row>
    <row r="12" spans="1:4" s="124" customFormat="1" ht="25.5" customHeight="1">
      <c r="A12" s="128" t="s">
        <v>856</v>
      </c>
      <c r="B12" s="129" t="s">
        <v>857</v>
      </c>
      <c r="C12" s="160">
        <v>673776</v>
      </c>
      <c r="D12" s="123"/>
    </row>
    <row r="13" spans="1:4" s="110" customFormat="1" ht="30" customHeight="1">
      <c r="A13" s="210">
        <v>1.3</v>
      </c>
      <c r="B13" s="211" t="s">
        <v>107</v>
      </c>
      <c r="C13" s="213"/>
      <c r="D13" s="109"/>
    </row>
    <row r="14" spans="1:4" s="110" customFormat="1" ht="25.5" customHeight="1">
      <c r="A14" s="210">
        <v>1.4</v>
      </c>
      <c r="B14" s="211" t="s">
        <v>108</v>
      </c>
      <c r="C14" s="213"/>
      <c r="D14" s="109"/>
    </row>
    <row r="15" spans="1:4" s="110" customFormat="1" ht="25.5" customHeight="1">
      <c r="A15" s="210">
        <v>1.5</v>
      </c>
      <c r="B15" s="211" t="s">
        <v>109</v>
      </c>
      <c r="C15" s="213"/>
      <c r="D15" s="109"/>
    </row>
    <row r="16" spans="1:4" s="110" customFormat="1" ht="25.5" customHeight="1">
      <c r="A16" s="210">
        <v>1.6</v>
      </c>
      <c r="B16" s="211" t="s">
        <v>110</v>
      </c>
      <c r="C16" s="213"/>
      <c r="D16" s="109"/>
    </row>
    <row r="17" spans="1:4" s="108" customFormat="1" ht="25.5" customHeight="1">
      <c r="A17" s="210">
        <v>1.7</v>
      </c>
      <c r="B17" s="214" t="s">
        <v>111</v>
      </c>
      <c r="C17" s="212">
        <f>SUM(C18:C22)</f>
        <v>2450000</v>
      </c>
      <c r="D17" s="107"/>
    </row>
    <row r="18" spans="1:4" s="124" customFormat="1" ht="25.5" customHeight="1">
      <c r="A18" s="128" t="s">
        <v>858</v>
      </c>
      <c r="B18" s="129" t="s">
        <v>859</v>
      </c>
      <c r="C18" s="160">
        <v>1350000</v>
      </c>
      <c r="D18" s="123"/>
    </row>
    <row r="19" spans="1:4" s="124" customFormat="1" ht="25.5" customHeight="1">
      <c r="A19" s="128" t="s">
        <v>860</v>
      </c>
      <c r="B19" s="130" t="s">
        <v>861</v>
      </c>
      <c r="C19" s="160">
        <v>1100000</v>
      </c>
      <c r="D19" s="123"/>
    </row>
    <row r="20" spans="1:4" s="124" customFormat="1" ht="25.5" customHeight="1">
      <c r="A20" s="128" t="s">
        <v>862</v>
      </c>
      <c r="B20" s="129" t="s">
        <v>863</v>
      </c>
      <c r="C20" s="160"/>
      <c r="D20" s="123"/>
    </row>
    <row r="21" spans="1:4" s="124" customFormat="1" ht="25.5" customHeight="1">
      <c r="A21" s="128" t="s">
        <v>864</v>
      </c>
      <c r="B21" s="129" t="s">
        <v>865</v>
      </c>
      <c r="C21" s="160">
        <v>0</v>
      </c>
      <c r="D21" s="123"/>
    </row>
    <row r="22" spans="1:4" s="124" customFormat="1" ht="25.5" customHeight="1">
      <c r="A22" s="128" t="s">
        <v>866</v>
      </c>
      <c r="B22" s="129" t="s">
        <v>867</v>
      </c>
      <c r="C22" s="160">
        <v>0</v>
      </c>
      <c r="D22" s="123"/>
    </row>
    <row r="23" spans="1:4" s="106" customFormat="1" ht="25.5" customHeight="1">
      <c r="A23" s="210">
        <v>1.8</v>
      </c>
      <c r="B23" s="211" t="s">
        <v>112</v>
      </c>
      <c r="C23" s="213"/>
      <c r="D23" s="105"/>
    </row>
    <row r="24" spans="1:4" s="106" customFormat="1" ht="25.5" customHeight="1">
      <c r="A24" s="215">
        <v>1.9</v>
      </c>
      <c r="B24" s="216" t="s">
        <v>836</v>
      </c>
      <c r="C24" s="217"/>
      <c r="D24" s="105"/>
    </row>
    <row r="25" spans="1:4" s="56" customFormat="1" ht="25.5" customHeight="1">
      <c r="A25" s="197">
        <v>2</v>
      </c>
      <c r="B25" s="200" t="s">
        <v>14</v>
      </c>
      <c r="C25" s="201">
        <f>SUM(C26:C30)</f>
        <v>0</v>
      </c>
      <c r="D25" s="81"/>
    </row>
    <row r="26" spans="1:4" s="46" customFormat="1" ht="25.5" customHeight="1">
      <c r="A26" s="207">
        <v>2.1</v>
      </c>
      <c r="B26" s="208" t="s">
        <v>113</v>
      </c>
      <c r="C26" s="218"/>
      <c r="D26" s="79"/>
    </row>
    <row r="27" spans="1:4" s="46" customFormat="1" ht="25.5" customHeight="1">
      <c r="A27" s="210">
        <v>2.2000000000000002</v>
      </c>
      <c r="B27" s="211" t="s">
        <v>868</v>
      </c>
      <c r="C27" s="219"/>
      <c r="D27" s="79"/>
    </row>
    <row r="28" spans="1:4" s="46" customFormat="1" ht="25.5" customHeight="1">
      <c r="A28" s="210">
        <v>2.2999999999999998</v>
      </c>
      <c r="B28" s="211" t="s">
        <v>114</v>
      </c>
      <c r="C28" s="219"/>
      <c r="D28" s="79"/>
    </row>
    <row r="29" spans="1:4" s="46" customFormat="1" ht="33" customHeight="1">
      <c r="A29" s="210">
        <v>2.4</v>
      </c>
      <c r="B29" s="211" t="s">
        <v>115</v>
      </c>
      <c r="C29" s="219"/>
      <c r="D29" s="79"/>
    </row>
    <row r="30" spans="1:4" s="46" customFormat="1" ht="25.5" customHeight="1">
      <c r="A30" s="215">
        <v>2.5</v>
      </c>
      <c r="B30" s="220" t="s">
        <v>837</v>
      </c>
      <c r="C30" s="221"/>
      <c r="D30" s="79"/>
    </row>
    <row r="31" spans="1:4" s="56" customFormat="1" ht="25.5" customHeight="1">
      <c r="A31" s="197">
        <v>3</v>
      </c>
      <c r="B31" s="202" t="s">
        <v>15</v>
      </c>
      <c r="C31" s="201">
        <f>SUM(C32:C33)</f>
        <v>0</v>
      </c>
      <c r="D31" s="81"/>
    </row>
    <row r="32" spans="1:4" s="112" customFormat="1" ht="25.5" customHeight="1">
      <c r="A32" s="207">
        <v>3.1</v>
      </c>
      <c r="B32" s="208" t="s">
        <v>116</v>
      </c>
      <c r="C32" s="222"/>
      <c r="D32" s="111"/>
    </row>
    <row r="33" spans="1:4" s="112" customFormat="1" ht="45.6" customHeight="1">
      <c r="A33" s="215">
        <v>3.9</v>
      </c>
      <c r="B33" s="220" t="s">
        <v>932</v>
      </c>
      <c r="C33" s="223"/>
      <c r="D33" s="111"/>
    </row>
    <row r="34" spans="1:4" s="86" customFormat="1" ht="25.5" customHeight="1">
      <c r="A34" s="197">
        <v>4</v>
      </c>
      <c r="B34" s="203" t="s">
        <v>117</v>
      </c>
      <c r="C34" s="201">
        <f>SUM(C35+C39+C54+C55+C60)</f>
        <v>11262473</v>
      </c>
      <c r="D34" s="85"/>
    </row>
    <row r="35" spans="1:4" s="114" customFormat="1" ht="33.6" customHeight="1">
      <c r="A35" s="207">
        <v>4.0999999999999996</v>
      </c>
      <c r="B35" s="224" t="s">
        <v>118</v>
      </c>
      <c r="C35" s="209">
        <f>SUM(C36:C37)</f>
        <v>2186401</v>
      </c>
      <c r="D35" s="113"/>
    </row>
    <row r="36" spans="1:4" s="126" customFormat="1" ht="25.5" customHeight="1">
      <c r="A36" s="128" t="s">
        <v>869</v>
      </c>
      <c r="B36" s="129" t="s">
        <v>870</v>
      </c>
      <c r="C36" s="160">
        <v>1344695</v>
      </c>
      <c r="D36" s="125"/>
    </row>
    <row r="37" spans="1:4" s="126" customFormat="1" ht="35.25" customHeight="1">
      <c r="A37" s="128" t="s">
        <v>871</v>
      </c>
      <c r="B37" s="129" t="s">
        <v>872</v>
      </c>
      <c r="C37" s="133">
        <v>841706</v>
      </c>
      <c r="D37" s="125"/>
    </row>
    <row r="38" spans="1:4" s="116" customFormat="1" ht="25.5" customHeight="1">
      <c r="A38" s="210">
        <v>4.2</v>
      </c>
      <c r="B38" s="211" t="s">
        <v>838</v>
      </c>
      <c r="C38" s="273"/>
      <c r="D38" s="115"/>
    </row>
    <row r="39" spans="1:4" s="120" customFormat="1" ht="25.5" customHeight="1">
      <c r="A39" s="225">
        <v>4.3</v>
      </c>
      <c r="B39" s="226" t="s">
        <v>120</v>
      </c>
      <c r="C39" s="227">
        <f>SUM(C40:C53)</f>
        <v>8965732</v>
      </c>
      <c r="D39" s="119"/>
    </row>
    <row r="40" spans="1:4" s="118" customFormat="1" ht="16.149999999999999" customHeight="1">
      <c r="A40" s="131" t="s">
        <v>873</v>
      </c>
      <c r="B40" s="132" t="s">
        <v>874</v>
      </c>
      <c r="C40" s="160">
        <v>4517127</v>
      </c>
      <c r="D40" s="117"/>
    </row>
    <row r="41" spans="1:4" s="57" customFormat="1" ht="19.149999999999999" customHeight="1">
      <c r="A41" s="128" t="s">
        <v>875</v>
      </c>
      <c r="B41" s="129" t="s">
        <v>876</v>
      </c>
      <c r="C41" s="160">
        <v>368839</v>
      </c>
      <c r="D41" s="82"/>
    </row>
    <row r="42" spans="1:4" s="54" customFormat="1" ht="16.899999999999999" customHeight="1">
      <c r="A42" s="128" t="s">
        <v>877</v>
      </c>
      <c r="B42" s="129" t="s">
        <v>878</v>
      </c>
      <c r="C42" s="160">
        <v>400000</v>
      </c>
      <c r="D42" s="78"/>
    </row>
    <row r="43" spans="1:4" s="104" customFormat="1" ht="18.600000000000001" customHeight="1">
      <c r="A43" s="128" t="s">
        <v>879</v>
      </c>
      <c r="B43" s="129" t="s">
        <v>880</v>
      </c>
      <c r="C43" s="160">
        <v>88117</v>
      </c>
      <c r="D43" s="103"/>
    </row>
    <row r="44" spans="1:4" s="57" customFormat="1" ht="18" customHeight="1">
      <c r="A44" s="128" t="s">
        <v>881</v>
      </c>
      <c r="B44" s="129" t="s">
        <v>882</v>
      </c>
      <c r="C44" s="160">
        <v>800000</v>
      </c>
      <c r="D44" s="82"/>
    </row>
    <row r="45" spans="1:4" s="57" customFormat="1" ht="21.6" customHeight="1">
      <c r="A45" s="128" t="s">
        <v>883</v>
      </c>
      <c r="B45" s="129" t="s">
        <v>884</v>
      </c>
      <c r="C45" s="160">
        <v>0</v>
      </c>
      <c r="D45" s="82"/>
    </row>
    <row r="46" spans="1:4" s="57" customFormat="1" ht="21.6" customHeight="1">
      <c r="A46" s="128" t="s">
        <v>885</v>
      </c>
      <c r="B46" s="129" t="s">
        <v>886</v>
      </c>
      <c r="C46" s="160">
        <v>0</v>
      </c>
      <c r="D46" s="82"/>
    </row>
    <row r="47" spans="1:4" s="57" customFormat="1" ht="20.45" customHeight="1">
      <c r="A47" s="128" t="s">
        <v>887</v>
      </c>
      <c r="B47" s="129" t="s">
        <v>888</v>
      </c>
      <c r="C47" s="160">
        <v>125774</v>
      </c>
      <c r="D47" s="82"/>
    </row>
    <row r="48" spans="1:4" s="57" customFormat="1" ht="21.6" customHeight="1">
      <c r="A48" s="128" t="s">
        <v>889</v>
      </c>
      <c r="B48" s="129" t="s">
        <v>890</v>
      </c>
      <c r="C48" s="160">
        <v>567600</v>
      </c>
      <c r="D48" s="82"/>
    </row>
    <row r="49" spans="1:4" s="57" customFormat="1" ht="28.5" customHeight="1">
      <c r="A49" s="128" t="s">
        <v>891</v>
      </c>
      <c r="B49" s="129" t="s">
        <v>1008</v>
      </c>
      <c r="C49" s="160">
        <v>0</v>
      </c>
      <c r="D49" s="82"/>
    </row>
    <row r="50" spans="1:4" s="57" customFormat="1" ht="17.45" customHeight="1">
      <c r="A50" s="128" t="s">
        <v>892</v>
      </c>
      <c r="B50" s="129" t="s">
        <v>893</v>
      </c>
      <c r="C50" s="160">
        <v>1087860</v>
      </c>
      <c r="D50" s="82"/>
    </row>
    <row r="51" spans="1:4" s="57" customFormat="1" ht="19.149999999999999" customHeight="1">
      <c r="A51" s="128" t="s">
        <v>894</v>
      </c>
      <c r="B51" s="129" t="s">
        <v>895</v>
      </c>
      <c r="C51" s="160">
        <v>123415</v>
      </c>
      <c r="D51" s="82"/>
    </row>
    <row r="52" spans="1:4" s="57" customFormat="1" ht="16.149999999999999" customHeight="1">
      <c r="A52" s="128" t="s">
        <v>896</v>
      </c>
      <c r="B52" s="129" t="s">
        <v>897</v>
      </c>
      <c r="C52" s="160">
        <v>260000</v>
      </c>
      <c r="D52" s="82"/>
    </row>
    <row r="53" spans="1:4" s="54" customFormat="1" ht="21.6" customHeight="1">
      <c r="A53" s="128" t="s">
        <v>898</v>
      </c>
      <c r="B53" s="129" t="s">
        <v>899</v>
      </c>
      <c r="C53" s="160">
        <v>627000</v>
      </c>
      <c r="D53" s="78"/>
    </row>
    <row r="54" spans="1:4" s="106" customFormat="1" ht="26.45" customHeight="1">
      <c r="A54" s="210">
        <v>4.4000000000000004</v>
      </c>
      <c r="B54" s="175" t="s">
        <v>121</v>
      </c>
      <c r="C54" s="213">
        <v>83670</v>
      </c>
      <c r="D54" s="105"/>
    </row>
    <row r="55" spans="1:4" s="57" customFormat="1" ht="24" customHeight="1">
      <c r="A55" s="210">
        <v>4.5</v>
      </c>
      <c r="B55" s="211" t="s">
        <v>933</v>
      </c>
      <c r="C55" s="212">
        <f>SUM(C56:C59)</f>
        <v>26670</v>
      </c>
      <c r="D55" s="82"/>
    </row>
    <row r="56" spans="1:4" s="57" customFormat="1" ht="21" customHeight="1">
      <c r="A56" s="128" t="s">
        <v>900</v>
      </c>
      <c r="B56" s="129" t="s">
        <v>859</v>
      </c>
      <c r="C56" s="160">
        <v>0</v>
      </c>
      <c r="D56" s="82"/>
    </row>
    <row r="57" spans="1:4" s="57" customFormat="1" ht="20.45" customHeight="1">
      <c r="A57" s="128" t="s">
        <v>901</v>
      </c>
      <c r="B57" s="129" t="s">
        <v>861</v>
      </c>
      <c r="C57" s="160">
        <v>26670</v>
      </c>
      <c r="D57" s="82"/>
    </row>
    <row r="58" spans="1:4" s="57" customFormat="1" ht="19.899999999999999" customHeight="1">
      <c r="A58" s="128" t="s">
        <v>902</v>
      </c>
      <c r="B58" s="129" t="s">
        <v>863</v>
      </c>
      <c r="C58" s="133"/>
      <c r="D58" s="82"/>
    </row>
    <row r="59" spans="1:4" s="57" customFormat="1" ht="19.149999999999999" customHeight="1">
      <c r="A59" s="128" t="s">
        <v>903</v>
      </c>
      <c r="B59" s="129" t="s">
        <v>865</v>
      </c>
      <c r="C59" s="133"/>
      <c r="D59" s="82"/>
    </row>
    <row r="60" spans="1:4" s="57" customFormat="1" ht="30.6" customHeight="1">
      <c r="A60" s="215">
        <v>4.9000000000000004</v>
      </c>
      <c r="B60" s="220" t="s">
        <v>839</v>
      </c>
      <c r="C60" s="223"/>
      <c r="D60" s="82"/>
    </row>
    <row r="61" spans="1:4" s="57" customFormat="1" ht="26.45" customHeight="1">
      <c r="A61" s="197">
        <v>5</v>
      </c>
      <c r="B61" s="200" t="s">
        <v>18</v>
      </c>
      <c r="C61" s="201">
        <f>SUM(C62+C67)</f>
        <v>11643679</v>
      </c>
      <c r="D61" s="82"/>
    </row>
    <row r="62" spans="1:4" s="114" customFormat="1" ht="25.9" customHeight="1">
      <c r="A62" s="207">
        <v>5.0999999999999996</v>
      </c>
      <c r="B62" s="224" t="s">
        <v>18</v>
      </c>
      <c r="C62" s="209">
        <f>SUM(C63:C65)</f>
        <v>11643679</v>
      </c>
      <c r="D62" s="113"/>
    </row>
    <row r="63" spans="1:4" s="57" customFormat="1" ht="24.6" customHeight="1">
      <c r="A63" s="128" t="s">
        <v>904</v>
      </c>
      <c r="B63" s="129" t="s">
        <v>905</v>
      </c>
      <c r="C63" s="133"/>
      <c r="D63" s="82"/>
    </row>
    <row r="64" spans="1:4" s="57" customFormat="1" ht="18.600000000000001" customHeight="1">
      <c r="A64" s="128" t="s">
        <v>906</v>
      </c>
      <c r="B64" s="129" t="s">
        <v>907</v>
      </c>
      <c r="C64" s="133"/>
      <c r="D64" s="82"/>
    </row>
    <row r="65" spans="1:4" s="57" customFormat="1" ht="21" customHeight="1">
      <c r="A65" s="128" t="s">
        <v>908</v>
      </c>
      <c r="B65" s="129" t="s">
        <v>909</v>
      </c>
      <c r="C65" s="160">
        <v>11643679</v>
      </c>
      <c r="D65" s="82"/>
    </row>
    <row r="66" spans="1:4" s="114" customFormat="1" ht="23.45" customHeight="1">
      <c r="A66" s="210">
        <v>5.2</v>
      </c>
      <c r="B66" s="175" t="s">
        <v>840</v>
      </c>
      <c r="C66" s="273"/>
      <c r="D66" s="113"/>
    </row>
    <row r="67" spans="1:4" s="114" customFormat="1" ht="37.9" customHeight="1">
      <c r="A67" s="215">
        <v>5.9</v>
      </c>
      <c r="B67" s="228" t="s">
        <v>941</v>
      </c>
      <c r="C67" s="223"/>
      <c r="D67" s="113"/>
    </row>
    <row r="68" spans="1:4" s="57" customFormat="1" ht="29.45" customHeight="1">
      <c r="A68" s="197">
        <v>6</v>
      </c>
      <c r="B68" s="200" t="s">
        <v>19</v>
      </c>
      <c r="C68" s="201">
        <f>SUM(C69+C77+C78+C79)</f>
        <v>790000</v>
      </c>
      <c r="D68" s="82"/>
    </row>
    <row r="69" spans="1:4" s="114" customFormat="1" ht="18.600000000000001" customHeight="1">
      <c r="A69" s="207">
        <v>6.1</v>
      </c>
      <c r="B69" s="224" t="s">
        <v>841</v>
      </c>
      <c r="C69" s="209">
        <f>SUM(C70:C76)</f>
        <v>790000</v>
      </c>
      <c r="D69" s="113"/>
    </row>
    <row r="70" spans="1:4" s="57" customFormat="1" ht="20.25" customHeight="1">
      <c r="A70" s="128" t="s">
        <v>910</v>
      </c>
      <c r="B70" s="129" t="s">
        <v>911</v>
      </c>
      <c r="C70" s="160">
        <v>790000</v>
      </c>
      <c r="D70" s="82"/>
    </row>
    <row r="71" spans="1:4" s="57" customFormat="1" ht="19.899999999999999" customHeight="1">
      <c r="A71" s="128" t="s">
        <v>912</v>
      </c>
      <c r="B71" s="129" t="s">
        <v>861</v>
      </c>
      <c r="C71" s="133"/>
      <c r="D71" s="82"/>
    </row>
    <row r="72" spans="1:4" s="57" customFormat="1" ht="22.15" customHeight="1">
      <c r="A72" s="128" t="s">
        <v>913</v>
      </c>
      <c r="B72" s="129" t="s">
        <v>122</v>
      </c>
      <c r="C72" s="133"/>
      <c r="D72" s="82"/>
    </row>
    <row r="73" spans="1:4" s="57" customFormat="1" ht="19.899999999999999" customHeight="1">
      <c r="A73" s="128" t="s">
        <v>914</v>
      </c>
      <c r="B73" s="129" t="s">
        <v>915</v>
      </c>
      <c r="C73" s="133"/>
      <c r="D73" s="82"/>
    </row>
    <row r="74" spans="1:4" s="57" customFormat="1" ht="22.15" customHeight="1">
      <c r="A74" s="128" t="s">
        <v>916</v>
      </c>
      <c r="B74" s="129" t="s">
        <v>917</v>
      </c>
      <c r="C74" s="133"/>
      <c r="D74" s="82"/>
    </row>
    <row r="75" spans="1:4" s="57" customFormat="1" ht="22.15" customHeight="1">
      <c r="A75" s="128" t="s">
        <v>918</v>
      </c>
      <c r="B75" s="129" t="s">
        <v>919</v>
      </c>
      <c r="C75" s="133"/>
      <c r="D75" s="82"/>
    </row>
    <row r="76" spans="1:4" s="57" customFormat="1" ht="23.45" customHeight="1">
      <c r="A76" s="128" t="s">
        <v>920</v>
      </c>
      <c r="B76" s="129" t="s">
        <v>921</v>
      </c>
      <c r="C76" s="133"/>
      <c r="D76" s="82"/>
    </row>
    <row r="77" spans="1:4" s="114" customFormat="1" ht="21" customHeight="1">
      <c r="A77" s="210">
        <v>6.2</v>
      </c>
      <c r="B77" s="175" t="s">
        <v>922</v>
      </c>
      <c r="C77" s="213"/>
      <c r="D77" s="113"/>
    </row>
    <row r="78" spans="1:4" s="114" customFormat="1" ht="24.6" customHeight="1">
      <c r="A78" s="210">
        <v>6.3</v>
      </c>
      <c r="B78" s="229" t="s">
        <v>923</v>
      </c>
      <c r="C78" s="230"/>
      <c r="D78" s="113"/>
    </row>
    <row r="79" spans="1:4" s="193" customFormat="1" ht="30">
      <c r="A79" s="215">
        <v>6.9</v>
      </c>
      <c r="B79" s="231" t="s">
        <v>942</v>
      </c>
      <c r="C79" s="217"/>
      <c r="D79" s="192"/>
    </row>
    <row r="80" spans="1:4" s="204" customFormat="1" ht="25.5" customHeight="1">
      <c r="A80" s="197">
        <v>7</v>
      </c>
      <c r="B80" s="200" t="s">
        <v>842</v>
      </c>
      <c r="C80" s="201">
        <f>SUM(C81:C89)</f>
        <v>0</v>
      </c>
    </row>
    <row r="81" spans="1:4" s="235" customFormat="1" ht="36.75" customHeight="1">
      <c r="A81" s="207">
        <v>7.1</v>
      </c>
      <c r="B81" s="232" t="s">
        <v>994</v>
      </c>
      <c r="C81" s="233"/>
      <c r="D81" s="234"/>
    </row>
    <row r="82" spans="1:4" s="238" customFormat="1" ht="36.75" customHeight="1">
      <c r="A82" s="210">
        <v>7.2</v>
      </c>
      <c r="B82" s="236" t="s">
        <v>843</v>
      </c>
      <c r="C82" s="230"/>
      <c r="D82" s="237"/>
    </row>
    <row r="83" spans="1:4" s="238" customFormat="1" ht="36.75" customHeight="1">
      <c r="A83" s="210">
        <v>7.3</v>
      </c>
      <c r="B83" s="236" t="s">
        <v>844</v>
      </c>
      <c r="C83" s="230"/>
      <c r="D83" s="237"/>
    </row>
    <row r="84" spans="1:4" s="238" customFormat="1" ht="47.45" customHeight="1">
      <c r="A84" s="210">
        <v>7.4</v>
      </c>
      <c r="B84" s="236" t="s">
        <v>845</v>
      </c>
      <c r="C84" s="230"/>
      <c r="D84" s="237"/>
    </row>
    <row r="85" spans="1:4" s="238" customFormat="1" ht="50.45" customHeight="1">
      <c r="A85" s="210">
        <v>7.5</v>
      </c>
      <c r="B85" s="236" t="s">
        <v>846</v>
      </c>
      <c r="C85" s="230"/>
      <c r="D85" s="237"/>
    </row>
    <row r="86" spans="1:4" s="238" customFormat="1" ht="49.9" customHeight="1">
      <c r="A86" s="210">
        <v>7.6</v>
      </c>
      <c r="B86" s="236" t="s">
        <v>847</v>
      </c>
      <c r="C86" s="230"/>
      <c r="D86" s="237"/>
    </row>
    <row r="87" spans="1:4" s="238" customFormat="1" ht="43.9" customHeight="1">
      <c r="A87" s="210">
        <v>7.7</v>
      </c>
      <c r="B87" s="236" t="s">
        <v>848</v>
      </c>
      <c r="C87" s="230"/>
      <c r="D87" s="237"/>
    </row>
    <row r="88" spans="1:4" s="238" customFormat="1" ht="39.6" customHeight="1">
      <c r="A88" s="210">
        <v>7.8</v>
      </c>
      <c r="B88" s="236" t="s">
        <v>849</v>
      </c>
      <c r="C88" s="230"/>
      <c r="D88" s="237"/>
    </row>
    <row r="89" spans="1:4" s="238" customFormat="1" ht="33.6" customHeight="1">
      <c r="A89" s="215">
        <v>7.9</v>
      </c>
      <c r="B89" s="239" t="s">
        <v>28</v>
      </c>
      <c r="C89" s="217"/>
      <c r="D89" s="237"/>
    </row>
    <row r="90" spans="1:4" s="57" customFormat="1" ht="37.9" customHeight="1">
      <c r="A90" s="197">
        <v>8</v>
      </c>
      <c r="B90" s="205" t="s">
        <v>1007</v>
      </c>
      <c r="C90" s="201">
        <f>SUM(C91+C94+C99+C100+C101)</f>
        <v>178166341</v>
      </c>
      <c r="D90" s="82"/>
    </row>
    <row r="91" spans="1:4" s="114" customFormat="1" ht="25.5" customHeight="1">
      <c r="A91" s="207">
        <v>8.1</v>
      </c>
      <c r="B91" s="224" t="s">
        <v>123</v>
      </c>
      <c r="C91" s="209">
        <f>SUM(C92:C93)</f>
        <v>108337422</v>
      </c>
      <c r="D91" s="113"/>
    </row>
    <row r="92" spans="1:4" s="55" customFormat="1" ht="25.5" customHeight="1">
      <c r="A92" s="128" t="s">
        <v>817</v>
      </c>
      <c r="B92" s="154" t="s">
        <v>124</v>
      </c>
      <c r="C92" s="134">
        <v>100647033</v>
      </c>
      <c r="D92" s="80"/>
    </row>
    <row r="93" spans="1:4" s="55" customFormat="1" ht="25.5" customHeight="1">
      <c r="A93" s="128" t="s">
        <v>924</v>
      </c>
      <c r="B93" s="154" t="s">
        <v>125</v>
      </c>
      <c r="C93" s="134">
        <v>7690389</v>
      </c>
      <c r="D93" s="80"/>
    </row>
    <row r="94" spans="1:4" s="114" customFormat="1" ht="25.5" customHeight="1">
      <c r="A94" s="210">
        <v>8.1999999999999993</v>
      </c>
      <c r="B94" s="175" t="s">
        <v>126</v>
      </c>
      <c r="C94" s="212">
        <f>SUM(C95:C98)</f>
        <v>69828919</v>
      </c>
      <c r="D94" s="113"/>
    </row>
    <row r="95" spans="1:4" s="55" customFormat="1" ht="25.5" customHeight="1">
      <c r="A95" s="128" t="s">
        <v>818</v>
      </c>
      <c r="B95" s="154" t="s">
        <v>127</v>
      </c>
      <c r="C95" s="160">
        <v>11110967</v>
      </c>
      <c r="D95" s="80"/>
    </row>
    <row r="96" spans="1:4" s="55" customFormat="1" ht="25.5" customHeight="1">
      <c r="A96" s="128" t="s">
        <v>925</v>
      </c>
      <c r="B96" s="154" t="s">
        <v>128</v>
      </c>
      <c r="C96" s="134">
        <v>1203</v>
      </c>
      <c r="D96" s="80"/>
    </row>
    <row r="97" spans="1:4" s="55" customFormat="1" ht="25.5" customHeight="1">
      <c r="A97" s="128" t="s">
        <v>926</v>
      </c>
      <c r="B97" s="154" t="s">
        <v>129</v>
      </c>
      <c r="C97" s="160">
        <v>58706363</v>
      </c>
      <c r="D97" s="80"/>
    </row>
    <row r="98" spans="1:4" s="55" customFormat="1" ht="25.5" customHeight="1">
      <c r="A98" s="128" t="s">
        <v>927</v>
      </c>
      <c r="B98" s="154" t="s">
        <v>130</v>
      </c>
      <c r="C98" s="134">
        <v>10386</v>
      </c>
      <c r="D98" s="80"/>
    </row>
    <row r="99" spans="1:4" s="114" customFormat="1" ht="25.5" customHeight="1">
      <c r="A99" s="210">
        <v>8.3000000000000007</v>
      </c>
      <c r="B99" s="175" t="s">
        <v>131</v>
      </c>
      <c r="C99" s="213"/>
      <c r="D99" s="113"/>
    </row>
    <row r="100" spans="1:4" s="114" customFormat="1" ht="25.5" customHeight="1">
      <c r="A100" s="210">
        <v>8.4</v>
      </c>
      <c r="B100" s="175" t="s">
        <v>928</v>
      </c>
      <c r="C100" s="213"/>
      <c r="D100" s="113"/>
    </row>
    <row r="101" spans="1:4" s="114" customFormat="1" ht="25.5" customHeight="1">
      <c r="A101" s="215">
        <v>8.5</v>
      </c>
      <c r="B101" s="228" t="s">
        <v>929</v>
      </c>
      <c r="C101" s="223"/>
      <c r="D101" s="113"/>
    </row>
    <row r="102" spans="1:4" s="58" customFormat="1" ht="33.6" customHeight="1">
      <c r="A102" s="197">
        <v>9</v>
      </c>
      <c r="B102" s="205" t="s">
        <v>1009</v>
      </c>
      <c r="C102" s="201">
        <f>SUM(C103+C105+C107+C109)</f>
        <v>0</v>
      </c>
      <c r="D102" s="83"/>
    </row>
    <row r="103" spans="1:4" s="122" customFormat="1" ht="23.45" customHeight="1">
      <c r="A103" s="207">
        <v>9.1</v>
      </c>
      <c r="B103" s="224" t="s">
        <v>1010</v>
      </c>
      <c r="C103" s="222"/>
      <c r="D103" s="121"/>
    </row>
    <row r="104" spans="1:4" s="114" customFormat="1" ht="20.45" customHeight="1">
      <c r="A104" s="210">
        <v>9.1999999999999993</v>
      </c>
      <c r="B104" s="240" t="s">
        <v>934</v>
      </c>
      <c r="C104" s="271"/>
      <c r="D104" s="113"/>
    </row>
    <row r="105" spans="1:4" s="122" customFormat="1" ht="22.9" customHeight="1">
      <c r="A105" s="210">
        <v>9.3000000000000007</v>
      </c>
      <c r="B105" s="175" t="s">
        <v>133</v>
      </c>
      <c r="C105" s="213"/>
      <c r="D105" s="121"/>
    </row>
    <row r="106" spans="1:4" s="122" customFormat="1" ht="21.6" customHeight="1">
      <c r="A106" s="210">
        <v>9.4</v>
      </c>
      <c r="B106" s="229" t="s">
        <v>935</v>
      </c>
      <c r="C106" s="272"/>
      <c r="D106" s="121"/>
    </row>
    <row r="107" spans="1:4" s="122" customFormat="1" ht="23.45" customHeight="1">
      <c r="A107" s="210">
        <v>9.5</v>
      </c>
      <c r="B107" s="229" t="s">
        <v>135</v>
      </c>
      <c r="C107" s="241"/>
      <c r="D107" s="121"/>
    </row>
    <row r="108" spans="1:4" s="122" customFormat="1" ht="26.45" customHeight="1">
      <c r="A108" s="210">
        <v>9.6</v>
      </c>
      <c r="B108" s="175" t="s">
        <v>1011</v>
      </c>
      <c r="C108" s="273"/>
      <c r="D108" s="121"/>
    </row>
    <row r="109" spans="1:4" s="122" customFormat="1" ht="27" customHeight="1">
      <c r="A109" s="215">
        <v>9.6999999999999993</v>
      </c>
      <c r="B109" s="231" t="s">
        <v>930</v>
      </c>
      <c r="C109" s="242"/>
      <c r="D109" s="121"/>
    </row>
    <row r="110" spans="1:4" s="58" customFormat="1" ht="20.45" customHeight="1">
      <c r="A110" s="197">
        <v>0</v>
      </c>
      <c r="B110" s="200" t="s">
        <v>24</v>
      </c>
      <c r="C110" s="201">
        <f>SUM(C111+C113)</f>
        <v>0</v>
      </c>
      <c r="D110" s="83"/>
    </row>
    <row r="111" spans="1:4" s="122" customFormat="1" ht="22.15" customHeight="1">
      <c r="A111" s="207">
        <v>0.1</v>
      </c>
      <c r="B111" s="224" t="s">
        <v>136</v>
      </c>
      <c r="C111" s="222"/>
      <c r="D111" s="121"/>
    </row>
    <row r="112" spans="1:4" s="122" customFormat="1" ht="25.15" customHeight="1">
      <c r="A112" s="210">
        <v>0.2</v>
      </c>
      <c r="B112" s="175" t="s">
        <v>137</v>
      </c>
      <c r="C112" s="273"/>
      <c r="D112" s="121"/>
    </row>
    <row r="113" spans="1:4" s="114" customFormat="1" ht="25.9" customHeight="1">
      <c r="A113" s="215">
        <v>0.3</v>
      </c>
      <c r="B113" s="216" t="s">
        <v>931</v>
      </c>
      <c r="C113" s="217"/>
      <c r="D113" s="113"/>
    </row>
    <row r="114" spans="1:4" s="59" customFormat="1" ht="23.45" customHeight="1">
      <c r="A114" s="355" t="s">
        <v>138</v>
      </c>
      <c r="B114" s="355"/>
      <c r="C114" s="206">
        <f>SUM(C6+C25+C31+C34+C61+C68+C80+C90+C102+C110)</f>
        <v>232350447</v>
      </c>
      <c r="D114" s="84"/>
    </row>
    <row r="115" spans="1:4" s="51" customFormat="1" ht="12.75" customHeight="1">
      <c r="A115" s="48"/>
      <c r="B115" s="49"/>
      <c r="C115" s="50"/>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mergeCells count="6">
    <mergeCell ref="A114:B114"/>
    <mergeCell ref="A1:C1"/>
    <mergeCell ref="A2:C2"/>
    <mergeCell ref="A3:A4"/>
    <mergeCell ref="B3:B4"/>
    <mergeCell ref="C3:C4"/>
  </mergeCells>
  <conditionalFormatting sqref="B82">
    <cfRule type="containsBlanks" dxfId="10" priority="10">
      <formula>LEN(TRIM(B82))=0</formula>
    </cfRule>
  </conditionalFormatting>
  <conditionalFormatting sqref="B81">
    <cfRule type="containsBlanks" dxfId="9" priority="9">
      <formula>LEN(TRIM(B81))=0</formula>
    </cfRule>
  </conditionalFormatting>
  <conditionalFormatting sqref="B83">
    <cfRule type="containsBlanks" dxfId="8" priority="7">
      <formula>LEN(TRIM(B83))=0</formula>
    </cfRule>
  </conditionalFormatting>
  <conditionalFormatting sqref="B84">
    <cfRule type="containsBlanks" dxfId="7" priority="6">
      <formula>LEN(TRIM(B84))=0</formula>
    </cfRule>
  </conditionalFormatting>
  <conditionalFormatting sqref="B85">
    <cfRule type="containsBlanks" dxfId="6" priority="5">
      <formula>LEN(TRIM(B85))=0</formula>
    </cfRule>
  </conditionalFormatting>
  <conditionalFormatting sqref="B86">
    <cfRule type="containsBlanks" dxfId="5" priority="4">
      <formula>LEN(TRIM(B86))=0</formula>
    </cfRule>
  </conditionalFormatting>
  <conditionalFormatting sqref="B87">
    <cfRule type="containsBlanks" dxfId="4" priority="3">
      <formula>LEN(TRIM(B87))=0</formula>
    </cfRule>
  </conditionalFormatting>
  <conditionalFormatting sqref="B88">
    <cfRule type="containsBlanks" dxfId="3" priority="2">
      <formula>LEN(TRIM(B88))=0</formula>
    </cfRule>
  </conditionalFormatting>
  <conditionalFormatting sqref="B89">
    <cfRule type="containsBlanks" dxfId="2"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2020&amp;R&amp;"-,Cursiva"&amp;10Página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sheetPr codeName="Hoja14">
    <tabColor rgb="FFFF6600"/>
    <pageSetUpPr fitToPage="1"/>
  </sheetPr>
  <dimension ref="A1:XFC522"/>
  <sheetViews>
    <sheetView tabSelected="1" zoomScalePageLayoutView="90" workbookViewId="0">
      <pane ySplit="6" topLeftCell="A417" activePane="bottomLeft" state="frozen"/>
      <selection pane="bottomLeft" activeCell="H422" sqref="H422"/>
    </sheetView>
  </sheetViews>
  <sheetFormatPr baseColWidth="10" defaultColWidth="0" defaultRowHeight="0" customHeight="1" zeroHeight="1"/>
  <cols>
    <col min="1" max="1" width="8.42578125" style="40" customWidth="1"/>
    <col min="2" max="2" width="55.140625" style="41" customWidth="1"/>
    <col min="3" max="3" width="15" style="42" customWidth="1"/>
    <col min="4" max="4" width="18.42578125" style="42" customWidth="1"/>
    <col min="5" max="5" width="18.5703125" style="42" customWidth="1"/>
    <col min="6" max="6" width="17" style="42" customWidth="1"/>
    <col min="7" max="7" width="16.7109375" style="42" customWidth="1"/>
    <col min="8" max="8" width="16.140625" style="42" customWidth="1"/>
    <col min="9" max="9" width="18.7109375" style="42" customWidth="1"/>
    <col min="10" max="10" width="16" style="42" customWidth="1"/>
    <col min="11" max="11" width="15.7109375" style="42" customWidth="1"/>
    <col min="12" max="12" width="17.7109375" style="42" customWidth="1"/>
    <col min="13" max="13" width="16.28515625" style="42" customWidth="1"/>
    <col min="14" max="14" width="0.28515625" style="23" customWidth="1"/>
    <col min="15" max="15" width="11.42578125" style="23" hidden="1" customWidth="1"/>
    <col min="16" max="28" width="0" style="23" hidden="1" customWidth="1"/>
    <col min="29" max="16383" width="11.42578125" style="23" hidden="1"/>
    <col min="16384" max="16384" width="3.28515625" style="23" hidden="1" customWidth="1"/>
  </cols>
  <sheetData>
    <row r="1" spans="1:15" customFormat="1" ht="39.75" customHeight="1">
      <c r="A1" s="362" t="s">
        <v>1136</v>
      </c>
      <c r="B1" s="363"/>
      <c r="C1" s="363"/>
      <c r="D1" s="363"/>
      <c r="E1" s="363"/>
      <c r="F1" s="363"/>
      <c r="G1" s="363"/>
      <c r="H1" s="363"/>
      <c r="I1" s="363"/>
      <c r="J1" s="363"/>
      <c r="K1" s="363"/>
      <c r="L1" s="363"/>
      <c r="M1" s="363"/>
      <c r="N1" s="363"/>
    </row>
    <row r="2" spans="1:15" customFormat="1" ht="24" customHeight="1">
      <c r="A2" s="364" t="str">
        <f>'ESTIMACIÓN DE INGRESOS'!A2:C2</f>
        <v>Nombre del Municipio: Tala, Jalisco</v>
      </c>
      <c r="B2" s="365"/>
      <c r="C2" s="365"/>
      <c r="D2" s="365"/>
      <c r="E2" s="365"/>
      <c r="F2" s="365"/>
      <c r="G2" s="365"/>
      <c r="H2" s="365"/>
      <c r="I2" s="365"/>
      <c r="J2" s="365"/>
      <c r="K2" s="365"/>
      <c r="L2" s="365"/>
      <c r="M2" s="365"/>
      <c r="N2" s="366"/>
    </row>
    <row r="3" spans="1:15" s="162" customFormat="1" ht="31.15" customHeight="1">
      <c r="A3" s="368" t="s">
        <v>548</v>
      </c>
      <c r="B3" s="370" t="s">
        <v>3</v>
      </c>
      <c r="C3" s="375" t="s">
        <v>975</v>
      </c>
      <c r="D3" s="376"/>
      <c r="E3" s="376"/>
      <c r="F3" s="376"/>
      <c r="G3" s="376"/>
      <c r="H3" s="376"/>
      <c r="I3" s="377"/>
      <c r="J3" s="372" t="s">
        <v>976</v>
      </c>
      <c r="K3" s="373"/>
      <c r="L3" s="374"/>
      <c r="M3" s="367" t="s">
        <v>549</v>
      </c>
      <c r="N3" s="161"/>
    </row>
    <row r="4" spans="1:15" s="162" customFormat="1" ht="73.150000000000006" customHeight="1">
      <c r="A4" s="369"/>
      <c r="B4" s="371"/>
      <c r="C4" s="163" t="s">
        <v>974</v>
      </c>
      <c r="D4" s="163" t="s">
        <v>980</v>
      </c>
      <c r="E4" s="163" t="s">
        <v>981</v>
      </c>
      <c r="F4" s="164" t="s">
        <v>982</v>
      </c>
      <c r="G4" s="164" t="s">
        <v>983</v>
      </c>
      <c r="H4" s="165" t="s">
        <v>984</v>
      </c>
      <c r="I4" s="166" t="s">
        <v>985</v>
      </c>
      <c r="J4" s="166" t="s">
        <v>977</v>
      </c>
      <c r="K4" s="166" t="s">
        <v>978</v>
      </c>
      <c r="L4" s="167" t="s">
        <v>979</v>
      </c>
      <c r="M4" s="367"/>
      <c r="N4" s="161"/>
    </row>
    <row r="5" spans="1:15" s="92" customFormat="1" ht="6.6" customHeight="1">
      <c r="A5" s="87"/>
      <c r="B5" s="88"/>
      <c r="C5" s="89"/>
      <c r="D5" s="89"/>
      <c r="E5" s="88"/>
      <c r="F5" s="88"/>
      <c r="G5" s="88"/>
      <c r="H5" s="88"/>
      <c r="I5" s="90"/>
      <c r="J5" s="90"/>
      <c r="K5" s="90"/>
      <c r="L5" s="90"/>
      <c r="M5" s="90"/>
      <c r="N5" s="91"/>
    </row>
    <row r="6" spans="1:15" s="169" customFormat="1" ht="25.5" customHeight="1">
      <c r="A6" s="187">
        <v>1000</v>
      </c>
      <c r="B6" s="188" t="s">
        <v>34</v>
      </c>
      <c r="C6" s="190">
        <f t="shared" ref="C6:N6" si="0">C7+C12+C17+C26+C31+C38+C40</f>
        <v>12833641.180854455</v>
      </c>
      <c r="D6" s="190">
        <f>D7+D12+D17+D26+D31+D38+D40</f>
        <v>0</v>
      </c>
      <c r="E6" s="190">
        <f t="shared" si="0"/>
        <v>0</v>
      </c>
      <c r="F6" s="190">
        <f t="shared" si="0"/>
        <v>0</v>
      </c>
      <c r="G6" s="190">
        <f t="shared" si="0"/>
        <v>93858895.278779745</v>
      </c>
      <c r="H6" s="190">
        <f t="shared" si="0"/>
        <v>0</v>
      </c>
      <c r="I6" s="190">
        <f t="shared" si="0"/>
        <v>0</v>
      </c>
      <c r="J6" s="190">
        <f t="shared" si="0"/>
        <v>28567485.932302937</v>
      </c>
      <c r="K6" s="190">
        <f t="shared" si="0"/>
        <v>0</v>
      </c>
      <c r="L6" s="190">
        <f t="shared" si="0"/>
        <v>0</v>
      </c>
      <c r="M6" s="190">
        <f>SUM(C6:L6)</f>
        <v>135260022.39193714</v>
      </c>
      <c r="N6" s="168">
        <f t="shared" si="0"/>
        <v>0</v>
      </c>
    </row>
    <row r="7" spans="1:15" customFormat="1" ht="25.5" customHeight="1">
      <c r="A7" s="172">
        <v>1100</v>
      </c>
      <c r="B7" s="173" t="s">
        <v>140</v>
      </c>
      <c r="C7" s="174">
        <f>SUM(C8:C11)</f>
        <v>0</v>
      </c>
      <c r="D7" s="174">
        <f>SUM(D8:D11)</f>
        <v>0</v>
      </c>
      <c r="E7" s="174">
        <f t="shared" ref="E7:L7" si="1">SUM(E8:E11)</f>
        <v>0</v>
      </c>
      <c r="F7" s="174">
        <f t="shared" si="1"/>
        <v>0</v>
      </c>
      <c r="G7" s="174">
        <f t="shared" si="1"/>
        <v>55937350.79999999</v>
      </c>
      <c r="H7" s="174">
        <f t="shared" si="1"/>
        <v>0</v>
      </c>
      <c r="I7" s="174">
        <f t="shared" si="1"/>
        <v>0</v>
      </c>
      <c r="J7" s="174">
        <f t="shared" si="1"/>
        <v>19714017.600000009</v>
      </c>
      <c r="K7" s="174">
        <f t="shared" si="1"/>
        <v>0</v>
      </c>
      <c r="L7" s="174">
        <f t="shared" si="1"/>
        <v>0</v>
      </c>
      <c r="M7" s="174">
        <f t="shared" ref="M7:M70" si="2">SUM(C7:L7)</f>
        <v>75651368.400000006</v>
      </c>
      <c r="N7" s="135"/>
      <c r="O7">
        <v>1</v>
      </c>
    </row>
    <row r="8" spans="1:15" customFormat="1" ht="25.5" customHeight="1">
      <c r="A8" s="63">
        <v>111</v>
      </c>
      <c r="B8" s="60" t="s">
        <v>141</v>
      </c>
      <c r="C8" s="155"/>
      <c r="D8" s="155"/>
      <c r="E8" s="155"/>
      <c r="F8" s="155"/>
      <c r="G8" s="155">
        <v>6253041.5999999996</v>
      </c>
      <c r="H8" s="155"/>
      <c r="I8" s="155"/>
      <c r="J8" s="155"/>
      <c r="K8" s="155"/>
      <c r="L8" s="155"/>
      <c r="M8" s="171">
        <f t="shared" si="2"/>
        <v>6253041.5999999996</v>
      </c>
      <c r="N8" s="137"/>
      <c r="O8">
        <v>2</v>
      </c>
    </row>
    <row r="9" spans="1:15" customFormat="1" ht="25.5" customHeight="1">
      <c r="A9" s="63">
        <v>112</v>
      </c>
      <c r="B9" s="61" t="s">
        <v>142</v>
      </c>
      <c r="C9" s="156"/>
      <c r="D9" s="156"/>
      <c r="E9" s="156"/>
      <c r="F9" s="156"/>
      <c r="G9" s="156"/>
      <c r="H9" s="156"/>
      <c r="I9" s="156"/>
      <c r="J9" s="156"/>
      <c r="K9" s="156"/>
      <c r="L9" s="156"/>
      <c r="M9" s="171">
        <f t="shared" si="2"/>
        <v>0</v>
      </c>
      <c r="N9" s="137"/>
      <c r="O9">
        <v>3</v>
      </c>
    </row>
    <row r="10" spans="1:15" customFormat="1" ht="25.5" customHeight="1">
      <c r="A10" s="63">
        <v>113</v>
      </c>
      <c r="B10" s="61" t="s">
        <v>143</v>
      </c>
      <c r="C10" s="156"/>
      <c r="D10" s="156"/>
      <c r="E10" s="156"/>
      <c r="F10" s="156"/>
      <c r="G10" s="156">
        <v>49684309.199999988</v>
      </c>
      <c r="H10" s="156"/>
      <c r="I10" s="156"/>
      <c r="J10" s="156">
        <v>19714017.600000009</v>
      </c>
      <c r="K10" s="156"/>
      <c r="L10" s="156"/>
      <c r="M10" s="171">
        <f t="shared" si="2"/>
        <v>69398326.799999997</v>
      </c>
      <c r="N10" s="135"/>
    </row>
    <row r="11" spans="1:15" customFormat="1" ht="25.5" customHeight="1">
      <c r="A11" s="63">
        <v>114</v>
      </c>
      <c r="B11" s="61" t="s">
        <v>144</v>
      </c>
      <c r="C11" s="157"/>
      <c r="D11" s="157"/>
      <c r="E11" s="157"/>
      <c r="F11" s="157"/>
      <c r="G11" s="157"/>
      <c r="H11" s="157"/>
      <c r="I11" s="157"/>
      <c r="J11" s="157"/>
      <c r="K11" s="157"/>
      <c r="L11" s="157"/>
      <c r="M11" s="171">
        <f t="shared" si="2"/>
        <v>0</v>
      </c>
      <c r="N11" s="135"/>
      <c r="O11">
        <v>101</v>
      </c>
    </row>
    <row r="12" spans="1:15" customFormat="1" ht="25.5" customHeight="1">
      <c r="A12" s="172">
        <v>1200</v>
      </c>
      <c r="B12" s="173" t="s">
        <v>145</v>
      </c>
      <c r="C12" s="174">
        <f t="shared" ref="C12:L12" si="3">SUM(C13:C16)</f>
        <v>0</v>
      </c>
      <c r="D12" s="174">
        <f>SUM(D13:D16)</f>
        <v>0</v>
      </c>
      <c r="E12" s="174">
        <f t="shared" si="3"/>
        <v>0</v>
      </c>
      <c r="F12" s="174">
        <f t="shared" si="3"/>
        <v>0</v>
      </c>
      <c r="G12" s="174">
        <f t="shared" si="3"/>
        <v>19053786.794122193</v>
      </c>
      <c r="H12" s="174">
        <f t="shared" si="3"/>
        <v>0</v>
      </c>
      <c r="I12" s="174">
        <f t="shared" si="3"/>
        <v>0</v>
      </c>
      <c r="J12" s="174">
        <f t="shared" si="3"/>
        <v>0</v>
      </c>
      <c r="K12" s="174">
        <f t="shared" si="3"/>
        <v>0</v>
      </c>
      <c r="L12" s="174">
        <f t="shared" si="3"/>
        <v>0</v>
      </c>
      <c r="M12" s="174">
        <f t="shared" si="2"/>
        <v>19053786.794122193</v>
      </c>
      <c r="N12" s="138"/>
      <c r="O12">
        <v>102</v>
      </c>
    </row>
    <row r="13" spans="1:15" customFormat="1" ht="25.5" customHeight="1">
      <c r="A13" s="63">
        <v>121</v>
      </c>
      <c r="B13" s="61" t="s">
        <v>146</v>
      </c>
      <c r="C13" s="155"/>
      <c r="D13" s="155"/>
      <c r="E13" s="155"/>
      <c r="F13" s="155"/>
      <c r="G13" s="155"/>
      <c r="H13" s="155"/>
      <c r="I13" s="155"/>
      <c r="J13" s="155"/>
      <c r="K13" s="155"/>
      <c r="L13" s="155"/>
      <c r="M13" s="171">
        <f t="shared" si="2"/>
        <v>0</v>
      </c>
      <c r="N13" s="135"/>
      <c r="O13">
        <v>103</v>
      </c>
    </row>
    <row r="14" spans="1:15" customFormat="1" ht="25.5" customHeight="1">
      <c r="A14" s="63">
        <v>122</v>
      </c>
      <c r="B14" s="61" t="s">
        <v>147</v>
      </c>
      <c r="C14" s="156"/>
      <c r="D14" s="156"/>
      <c r="E14" s="156"/>
      <c r="F14" s="156"/>
      <c r="G14" s="156">
        <v>19053786.794122193</v>
      </c>
      <c r="H14" s="156"/>
      <c r="I14" s="156"/>
      <c r="J14" s="156"/>
      <c r="K14" s="156"/>
      <c r="L14" s="156"/>
      <c r="M14" s="171">
        <f t="shared" si="2"/>
        <v>19053786.794122193</v>
      </c>
      <c r="N14" s="135"/>
      <c r="O14">
        <v>104</v>
      </c>
    </row>
    <row r="15" spans="1:15" customFormat="1" ht="25.5" customHeight="1">
      <c r="A15" s="63">
        <v>123</v>
      </c>
      <c r="B15" s="61" t="s">
        <v>148</v>
      </c>
      <c r="C15" s="156"/>
      <c r="D15" s="156"/>
      <c r="E15" s="156"/>
      <c r="F15" s="156"/>
      <c r="G15" s="156"/>
      <c r="H15" s="156"/>
      <c r="I15" s="156"/>
      <c r="J15" s="156"/>
      <c r="K15" s="156"/>
      <c r="L15" s="156"/>
      <c r="M15" s="171">
        <f t="shared" si="2"/>
        <v>0</v>
      </c>
      <c r="N15" s="135"/>
      <c r="O15">
        <v>105</v>
      </c>
    </row>
    <row r="16" spans="1:15" customFormat="1" ht="39" customHeight="1">
      <c r="A16" s="63">
        <v>124</v>
      </c>
      <c r="B16" s="61" t="s">
        <v>149</v>
      </c>
      <c r="C16" s="157"/>
      <c r="D16" s="157"/>
      <c r="E16" s="157"/>
      <c r="F16" s="157"/>
      <c r="G16" s="157"/>
      <c r="H16" s="157"/>
      <c r="I16" s="157"/>
      <c r="J16" s="157"/>
      <c r="K16" s="157"/>
      <c r="L16" s="157"/>
      <c r="M16" s="171">
        <f t="shared" si="2"/>
        <v>0</v>
      </c>
      <c r="N16" s="135"/>
      <c r="O16">
        <v>106</v>
      </c>
    </row>
    <row r="17" spans="1:15" customFormat="1" ht="25.5" customHeight="1">
      <c r="A17" s="172">
        <v>1300</v>
      </c>
      <c r="B17" s="173" t="s">
        <v>150</v>
      </c>
      <c r="C17" s="174">
        <f>SUM(C18:C25)</f>
        <v>0</v>
      </c>
      <c r="D17" s="174">
        <f>SUM(D18:D25)</f>
        <v>0</v>
      </c>
      <c r="E17" s="174">
        <f t="shared" ref="E17:N17" si="4">SUM(E18:E25)</f>
        <v>0</v>
      </c>
      <c r="F17" s="174">
        <f t="shared" si="4"/>
        <v>0</v>
      </c>
      <c r="G17" s="174">
        <f t="shared" si="4"/>
        <v>11456979.354657557</v>
      </c>
      <c r="H17" s="174">
        <f t="shared" si="4"/>
        <v>0</v>
      </c>
      <c r="I17" s="174">
        <f t="shared" si="4"/>
        <v>0</v>
      </c>
      <c r="J17" s="174">
        <f t="shared" si="4"/>
        <v>3011863.7999999993</v>
      </c>
      <c r="K17" s="174">
        <f t="shared" si="4"/>
        <v>0</v>
      </c>
      <c r="L17" s="174">
        <f t="shared" si="4"/>
        <v>0</v>
      </c>
      <c r="M17" s="174">
        <f t="shared" si="2"/>
        <v>14468843.154657556</v>
      </c>
      <c r="N17" s="139">
        <f t="shared" si="4"/>
        <v>0</v>
      </c>
      <c r="O17">
        <v>199</v>
      </c>
    </row>
    <row r="18" spans="1:15" customFormat="1" ht="25.5" customHeight="1">
      <c r="A18" s="63">
        <v>131</v>
      </c>
      <c r="B18" s="61" t="s">
        <v>151</v>
      </c>
      <c r="C18" s="155"/>
      <c r="D18" s="155"/>
      <c r="E18" s="155"/>
      <c r="F18" s="155"/>
      <c r="G18" s="155"/>
      <c r="H18" s="155"/>
      <c r="I18" s="155"/>
      <c r="J18" s="155"/>
      <c r="K18" s="155"/>
      <c r="L18" s="155"/>
      <c r="M18" s="171">
        <f t="shared" si="2"/>
        <v>0</v>
      </c>
      <c r="N18" s="135"/>
    </row>
    <row r="19" spans="1:15" customFormat="1" ht="25.5" customHeight="1">
      <c r="A19" s="63">
        <v>132</v>
      </c>
      <c r="B19" s="61" t="s">
        <v>152</v>
      </c>
      <c r="C19" s="156"/>
      <c r="D19" s="156"/>
      <c r="E19" s="156"/>
      <c r="F19" s="156"/>
      <c r="G19" s="156">
        <v>11456979.354657557</v>
      </c>
      <c r="H19" s="156"/>
      <c r="I19" s="156"/>
      <c r="J19" s="156">
        <v>3011863.7999999993</v>
      </c>
      <c r="K19" s="156"/>
      <c r="L19" s="156"/>
      <c r="M19" s="171">
        <f t="shared" si="2"/>
        <v>14468843.154657556</v>
      </c>
      <c r="N19" s="135"/>
      <c r="O19" s="23" t="s">
        <v>153</v>
      </c>
    </row>
    <row r="20" spans="1:15" customFormat="1" ht="25.5" customHeight="1">
      <c r="A20" s="63">
        <v>133</v>
      </c>
      <c r="B20" s="61" t="s">
        <v>154</v>
      </c>
      <c r="C20" s="156"/>
      <c r="D20" s="156"/>
      <c r="E20" s="156"/>
      <c r="F20" s="156"/>
      <c r="G20" s="156"/>
      <c r="H20" s="156"/>
      <c r="I20" s="156"/>
      <c r="J20" s="156"/>
      <c r="K20" s="156"/>
      <c r="L20" s="156"/>
      <c r="M20" s="171">
        <f t="shared" si="2"/>
        <v>0</v>
      </c>
      <c r="N20" s="135"/>
      <c r="O20">
        <v>201</v>
      </c>
    </row>
    <row r="21" spans="1:15" customFormat="1" ht="25.5" customHeight="1">
      <c r="A21" s="63">
        <v>134</v>
      </c>
      <c r="B21" s="61" t="s">
        <v>155</v>
      </c>
      <c r="C21" s="156"/>
      <c r="D21" s="156"/>
      <c r="E21" s="156"/>
      <c r="F21" s="156"/>
      <c r="G21" s="156"/>
      <c r="H21" s="156"/>
      <c r="I21" s="156"/>
      <c r="J21" s="156"/>
      <c r="K21" s="156"/>
      <c r="L21" s="156"/>
      <c r="M21" s="171">
        <f t="shared" si="2"/>
        <v>0</v>
      </c>
      <c r="N21" s="135"/>
      <c r="O21">
        <v>203</v>
      </c>
    </row>
    <row r="22" spans="1:15" customFormat="1" ht="25.5" customHeight="1">
      <c r="A22" s="63">
        <v>135</v>
      </c>
      <c r="B22" s="61" t="s">
        <v>156</v>
      </c>
      <c r="C22" s="156"/>
      <c r="D22" s="156"/>
      <c r="E22" s="156"/>
      <c r="F22" s="156"/>
      <c r="G22" s="156"/>
      <c r="H22" s="156"/>
      <c r="I22" s="156"/>
      <c r="J22" s="156"/>
      <c r="K22" s="156"/>
      <c r="L22" s="156"/>
      <c r="M22" s="171">
        <f t="shared" si="2"/>
        <v>0</v>
      </c>
      <c r="N22" s="135"/>
      <c r="O22">
        <v>205</v>
      </c>
    </row>
    <row r="23" spans="1:15" customFormat="1" ht="25.5">
      <c r="A23" s="63">
        <v>136</v>
      </c>
      <c r="B23" s="61" t="s">
        <v>157</v>
      </c>
      <c r="C23" s="156"/>
      <c r="D23" s="156"/>
      <c r="E23" s="156"/>
      <c r="F23" s="156"/>
      <c r="G23" s="156"/>
      <c r="H23" s="156"/>
      <c r="I23" s="156"/>
      <c r="J23" s="156"/>
      <c r="K23" s="156"/>
      <c r="L23" s="156"/>
      <c r="M23" s="171">
        <f t="shared" si="2"/>
        <v>0</v>
      </c>
      <c r="N23" s="135"/>
      <c r="O23">
        <v>207</v>
      </c>
    </row>
    <row r="24" spans="1:15" customFormat="1" ht="25.5" customHeight="1">
      <c r="A24" s="63">
        <v>137</v>
      </c>
      <c r="B24" s="61" t="s">
        <v>158</v>
      </c>
      <c r="C24" s="156"/>
      <c r="D24" s="156"/>
      <c r="E24" s="156"/>
      <c r="F24" s="156"/>
      <c r="G24" s="156"/>
      <c r="H24" s="156"/>
      <c r="I24" s="156"/>
      <c r="J24" s="156"/>
      <c r="K24" s="156"/>
      <c r="L24" s="156"/>
      <c r="M24" s="171">
        <f t="shared" si="2"/>
        <v>0</v>
      </c>
      <c r="N24" s="135"/>
      <c r="O24">
        <v>209</v>
      </c>
    </row>
    <row r="25" spans="1:15" customFormat="1" ht="25.5">
      <c r="A25" s="63">
        <v>138</v>
      </c>
      <c r="B25" s="61" t="s">
        <v>159</v>
      </c>
      <c r="C25" s="157"/>
      <c r="D25" s="157"/>
      <c r="E25" s="157"/>
      <c r="F25" s="157"/>
      <c r="G25" s="157"/>
      <c r="H25" s="157"/>
      <c r="I25" s="157"/>
      <c r="J25" s="157"/>
      <c r="K25" s="157"/>
      <c r="L25" s="157"/>
      <c r="M25" s="171">
        <f t="shared" si="2"/>
        <v>0</v>
      </c>
      <c r="N25" s="135"/>
      <c r="O25">
        <v>211</v>
      </c>
    </row>
    <row r="26" spans="1:15" customFormat="1" ht="25.5" customHeight="1">
      <c r="A26" s="172">
        <v>1400</v>
      </c>
      <c r="B26" s="173" t="s">
        <v>160</v>
      </c>
      <c r="C26" s="174">
        <f t="shared" ref="C26:N26" si="5">SUM(C27:C30)</f>
        <v>12833641.180854455</v>
      </c>
      <c r="D26" s="174">
        <f>SUM(D27:D30)</f>
        <v>0</v>
      </c>
      <c r="E26" s="174">
        <f t="shared" si="5"/>
        <v>0</v>
      </c>
      <c r="F26" s="174">
        <f t="shared" si="5"/>
        <v>0</v>
      </c>
      <c r="G26" s="174">
        <f t="shared" si="5"/>
        <v>0</v>
      </c>
      <c r="H26" s="174">
        <f t="shared" si="5"/>
        <v>0</v>
      </c>
      <c r="I26" s="174">
        <f t="shared" si="5"/>
        <v>0</v>
      </c>
      <c r="J26" s="174">
        <f t="shared" si="5"/>
        <v>4627361.7203029301</v>
      </c>
      <c r="K26" s="174">
        <f t="shared" si="5"/>
        <v>0</v>
      </c>
      <c r="L26" s="174">
        <f t="shared" si="5"/>
        <v>0</v>
      </c>
      <c r="M26" s="174">
        <f t="shared" si="2"/>
        <v>17461002.901157387</v>
      </c>
      <c r="N26" s="139">
        <f t="shared" si="5"/>
        <v>0</v>
      </c>
      <c r="O26">
        <v>213</v>
      </c>
    </row>
    <row r="27" spans="1:15" customFormat="1" ht="25.5" customHeight="1">
      <c r="A27" s="63">
        <v>141</v>
      </c>
      <c r="B27" s="61" t="s">
        <v>161</v>
      </c>
      <c r="C27" s="155">
        <v>5325973.8228544621</v>
      </c>
      <c r="D27" s="155"/>
      <c r="E27" s="155"/>
      <c r="F27" s="155"/>
      <c r="G27" s="155"/>
      <c r="H27" s="155"/>
      <c r="I27" s="155"/>
      <c r="J27" s="155">
        <v>1254481.0583029247</v>
      </c>
      <c r="K27" s="155"/>
      <c r="L27" s="155"/>
      <c r="M27" s="171">
        <f t="shared" si="2"/>
        <v>6580454.881157387</v>
      </c>
      <c r="N27" s="135"/>
      <c r="O27">
        <v>215</v>
      </c>
    </row>
    <row r="28" spans="1:15" customFormat="1" ht="25.5" customHeight="1">
      <c r="A28" s="63">
        <v>142</v>
      </c>
      <c r="B28" s="61" t="s">
        <v>162</v>
      </c>
      <c r="C28" s="156"/>
      <c r="D28" s="156"/>
      <c r="E28" s="156"/>
      <c r="F28" s="156"/>
      <c r="G28" s="156"/>
      <c r="H28" s="156"/>
      <c r="I28" s="156"/>
      <c r="J28" s="156"/>
      <c r="K28" s="156"/>
      <c r="L28" s="156"/>
      <c r="M28" s="171">
        <f t="shared" si="2"/>
        <v>0</v>
      </c>
      <c r="N28" s="135"/>
      <c r="O28">
        <v>217</v>
      </c>
    </row>
    <row r="29" spans="1:15" customFormat="1" ht="25.5" customHeight="1">
      <c r="A29" s="63">
        <v>143</v>
      </c>
      <c r="B29" s="61" t="s">
        <v>163</v>
      </c>
      <c r="C29" s="156">
        <v>7507667.3579999935</v>
      </c>
      <c r="D29" s="156"/>
      <c r="E29" s="156"/>
      <c r="F29" s="156"/>
      <c r="G29" s="156"/>
      <c r="H29" s="156"/>
      <c r="I29" s="156"/>
      <c r="J29" s="156">
        <v>3372880.6620000051</v>
      </c>
      <c r="K29" s="156"/>
      <c r="L29" s="156"/>
      <c r="M29" s="171">
        <f t="shared" si="2"/>
        <v>10880548.02</v>
      </c>
      <c r="N29" s="135"/>
      <c r="O29">
        <v>219</v>
      </c>
    </row>
    <row r="30" spans="1:15" customFormat="1" ht="25.5" customHeight="1">
      <c r="A30" s="63">
        <v>144</v>
      </c>
      <c r="B30" s="61" t="s">
        <v>164</v>
      </c>
      <c r="C30" s="157"/>
      <c r="D30" s="157"/>
      <c r="E30" s="157"/>
      <c r="F30" s="157"/>
      <c r="G30" s="157"/>
      <c r="H30" s="157"/>
      <c r="I30" s="157"/>
      <c r="J30" s="157"/>
      <c r="K30" s="157"/>
      <c r="L30" s="157"/>
      <c r="M30" s="171">
        <f t="shared" si="2"/>
        <v>0</v>
      </c>
      <c r="N30" s="135"/>
      <c r="O30">
        <v>221</v>
      </c>
    </row>
    <row r="31" spans="1:15" customFormat="1" ht="25.5" customHeight="1">
      <c r="A31" s="172">
        <v>1500</v>
      </c>
      <c r="B31" s="173" t="s">
        <v>165</v>
      </c>
      <c r="C31" s="174">
        <f t="shared" ref="C31:N31" si="6">SUM(C32:C37)</f>
        <v>0</v>
      </c>
      <c r="D31" s="174">
        <f>SUM(D32:D37)</f>
        <v>0</v>
      </c>
      <c r="E31" s="174">
        <f t="shared" si="6"/>
        <v>0</v>
      </c>
      <c r="F31" s="174">
        <f t="shared" si="6"/>
        <v>0</v>
      </c>
      <c r="G31" s="174">
        <f t="shared" si="6"/>
        <v>7410778.3300000001</v>
      </c>
      <c r="H31" s="174">
        <f t="shared" si="6"/>
        <v>0</v>
      </c>
      <c r="I31" s="174">
        <f t="shared" si="6"/>
        <v>0</v>
      </c>
      <c r="J31" s="174">
        <f t="shared" si="6"/>
        <v>1214242.8120000002</v>
      </c>
      <c r="K31" s="174">
        <f t="shared" si="6"/>
        <v>0</v>
      </c>
      <c r="L31" s="174">
        <f t="shared" si="6"/>
        <v>0</v>
      </c>
      <c r="M31" s="174">
        <f t="shared" si="2"/>
        <v>8625021.1420000009</v>
      </c>
      <c r="N31" s="139">
        <f t="shared" si="6"/>
        <v>0</v>
      </c>
      <c r="O31">
        <v>223</v>
      </c>
    </row>
    <row r="32" spans="1:15" customFormat="1" ht="25.5" customHeight="1">
      <c r="A32" s="63">
        <v>151</v>
      </c>
      <c r="B32" s="61" t="s">
        <v>166</v>
      </c>
      <c r="C32" s="155"/>
      <c r="D32" s="155"/>
      <c r="E32" s="155"/>
      <c r="F32" s="155"/>
      <c r="G32" s="155"/>
      <c r="H32" s="155"/>
      <c r="I32" s="155"/>
      <c r="J32" s="155"/>
      <c r="K32" s="155"/>
      <c r="L32" s="155"/>
      <c r="M32" s="171">
        <f t="shared" si="2"/>
        <v>0</v>
      </c>
      <c r="N32" s="135"/>
      <c r="O32">
        <v>225</v>
      </c>
    </row>
    <row r="33" spans="1:15" customFormat="1" ht="25.5" customHeight="1">
      <c r="A33" s="63">
        <v>152</v>
      </c>
      <c r="B33" s="61" t="s">
        <v>122</v>
      </c>
      <c r="C33" s="156"/>
      <c r="D33" s="156"/>
      <c r="E33" s="156"/>
      <c r="F33" s="156"/>
      <c r="G33" s="156"/>
      <c r="H33" s="156"/>
      <c r="I33" s="156"/>
      <c r="J33" s="156"/>
      <c r="K33" s="156"/>
      <c r="L33" s="156"/>
      <c r="M33" s="171">
        <f t="shared" si="2"/>
        <v>0</v>
      </c>
      <c r="N33" s="135"/>
      <c r="O33">
        <v>227</v>
      </c>
    </row>
    <row r="34" spans="1:15" customFormat="1" ht="25.5" customHeight="1">
      <c r="A34" s="63">
        <v>153</v>
      </c>
      <c r="B34" s="61" t="s">
        <v>167</v>
      </c>
      <c r="C34" s="156"/>
      <c r="D34" s="156"/>
      <c r="E34" s="156"/>
      <c r="F34" s="156"/>
      <c r="G34" s="156"/>
      <c r="H34" s="156"/>
      <c r="I34" s="156"/>
      <c r="J34" s="156"/>
      <c r="K34" s="156"/>
      <c r="L34" s="156"/>
      <c r="M34" s="171">
        <f t="shared" si="2"/>
        <v>0</v>
      </c>
      <c r="N34" s="135"/>
      <c r="O34">
        <v>229</v>
      </c>
    </row>
    <row r="35" spans="1:15" customFormat="1" ht="25.5" customHeight="1">
      <c r="A35" s="63">
        <v>154</v>
      </c>
      <c r="B35" s="61" t="s">
        <v>168</v>
      </c>
      <c r="C35" s="156"/>
      <c r="D35" s="156"/>
      <c r="E35" s="156"/>
      <c r="F35" s="156"/>
      <c r="G35" s="156"/>
      <c r="H35" s="156"/>
      <c r="I35" s="156"/>
      <c r="J35" s="156"/>
      <c r="K35" s="156"/>
      <c r="L35" s="156"/>
      <c r="M35" s="171">
        <f t="shared" si="2"/>
        <v>0</v>
      </c>
      <c r="N35" s="135"/>
      <c r="O35" s="23" t="s">
        <v>169</v>
      </c>
    </row>
    <row r="36" spans="1:15" customFormat="1" ht="25.5" customHeight="1">
      <c r="A36" s="63">
        <v>155</v>
      </c>
      <c r="B36" s="61" t="s">
        <v>170</v>
      </c>
      <c r="C36" s="156"/>
      <c r="D36" s="156"/>
      <c r="E36" s="156"/>
      <c r="F36" s="156"/>
      <c r="G36" s="156"/>
      <c r="H36" s="156"/>
      <c r="I36" s="156"/>
      <c r="J36" s="156"/>
      <c r="K36" s="156"/>
      <c r="L36" s="156"/>
      <c r="M36" s="171">
        <f t="shared" si="2"/>
        <v>0</v>
      </c>
      <c r="N36" s="135"/>
      <c r="O36">
        <v>202</v>
      </c>
    </row>
    <row r="37" spans="1:15" customFormat="1" ht="25.5" customHeight="1">
      <c r="A37" s="63">
        <v>159</v>
      </c>
      <c r="B37" s="61" t="s">
        <v>171</v>
      </c>
      <c r="C37" s="157"/>
      <c r="D37" s="157"/>
      <c r="E37" s="157"/>
      <c r="F37" s="157"/>
      <c r="G37" s="157">
        <v>7410778.3300000001</v>
      </c>
      <c r="H37" s="157"/>
      <c r="I37" s="157"/>
      <c r="J37" s="157">
        <v>1214242.8120000002</v>
      </c>
      <c r="K37" s="157"/>
      <c r="L37" s="157"/>
      <c r="M37" s="171">
        <f t="shared" si="2"/>
        <v>8625021.1420000009</v>
      </c>
      <c r="N37" s="135"/>
      <c r="O37">
        <v>204</v>
      </c>
    </row>
    <row r="38" spans="1:15" customFormat="1" ht="25.5" customHeight="1">
      <c r="A38" s="172">
        <v>1600</v>
      </c>
      <c r="B38" s="175" t="s">
        <v>172</v>
      </c>
      <c r="C38" s="174">
        <f t="shared" ref="C38:N38" si="7">SUM(C39)</f>
        <v>0</v>
      </c>
      <c r="D38" s="174">
        <f t="shared" si="7"/>
        <v>0</v>
      </c>
      <c r="E38" s="174">
        <f t="shared" si="7"/>
        <v>0</v>
      </c>
      <c r="F38" s="174">
        <f t="shared" si="7"/>
        <v>0</v>
      </c>
      <c r="G38" s="174">
        <f t="shared" si="7"/>
        <v>0</v>
      </c>
      <c r="H38" s="174">
        <f t="shared" si="7"/>
        <v>0</v>
      </c>
      <c r="I38" s="174">
        <f t="shared" si="7"/>
        <v>0</v>
      </c>
      <c r="J38" s="174">
        <f t="shared" si="7"/>
        <v>0</v>
      </c>
      <c r="K38" s="174">
        <f t="shared" si="7"/>
        <v>0</v>
      </c>
      <c r="L38" s="174">
        <f t="shared" si="7"/>
        <v>0</v>
      </c>
      <c r="M38" s="174">
        <f t="shared" si="2"/>
        <v>0</v>
      </c>
      <c r="N38" s="139">
        <f t="shared" si="7"/>
        <v>0</v>
      </c>
      <c r="O38">
        <v>206</v>
      </c>
    </row>
    <row r="39" spans="1:15" customFormat="1" ht="30" customHeight="1">
      <c r="A39" s="63">
        <v>161</v>
      </c>
      <c r="B39" s="61" t="s">
        <v>173</v>
      </c>
      <c r="C39" s="136"/>
      <c r="D39" s="136"/>
      <c r="E39" s="136"/>
      <c r="F39" s="136"/>
      <c r="G39" s="136"/>
      <c r="H39" s="136"/>
      <c r="I39" s="136"/>
      <c r="J39" s="136"/>
      <c r="K39" s="136"/>
      <c r="L39" s="136"/>
      <c r="M39" s="171">
        <f t="shared" si="2"/>
        <v>0</v>
      </c>
      <c r="N39" s="135"/>
      <c r="O39">
        <v>208</v>
      </c>
    </row>
    <row r="40" spans="1:15" customFormat="1" ht="25.5" customHeight="1">
      <c r="A40" s="176">
        <v>1700</v>
      </c>
      <c r="B40" s="173" t="s">
        <v>174</v>
      </c>
      <c r="C40" s="174">
        <f t="shared" ref="C40:N40" si="8">SUM(C41:C42)</f>
        <v>0</v>
      </c>
      <c r="D40" s="174">
        <f>SUM(D41:D42)</f>
        <v>0</v>
      </c>
      <c r="E40" s="174">
        <f t="shared" si="8"/>
        <v>0</v>
      </c>
      <c r="F40" s="174">
        <f t="shared" si="8"/>
        <v>0</v>
      </c>
      <c r="G40" s="174">
        <f t="shared" si="8"/>
        <v>0</v>
      </c>
      <c r="H40" s="174">
        <f t="shared" si="8"/>
        <v>0</v>
      </c>
      <c r="I40" s="174">
        <f t="shared" si="8"/>
        <v>0</v>
      </c>
      <c r="J40" s="174">
        <f t="shared" si="8"/>
        <v>0</v>
      </c>
      <c r="K40" s="174">
        <f t="shared" si="8"/>
        <v>0</v>
      </c>
      <c r="L40" s="174">
        <f t="shared" si="8"/>
        <v>0</v>
      </c>
      <c r="M40" s="174">
        <f t="shared" si="2"/>
        <v>0</v>
      </c>
      <c r="N40" s="139">
        <f t="shared" si="8"/>
        <v>0</v>
      </c>
      <c r="O40">
        <v>210</v>
      </c>
    </row>
    <row r="41" spans="1:15" customFormat="1" ht="25.5" customHeight="1">
      <c r="A41" s="63">
        <v>171</v>
      </c>
      <c r="B41" s="61" t="s">
        <v>175</v>
      </c>
      <c r="C41" s="136"/>
      <c r="D41" s="136"/>
      <c r="E41" s="136"/>
      <c r="F41" s="136"/>
      <c r="G41" s="136"/>
      <c r="H41" s="136"/>
      <c r="I41" s="136"/>
      <c r="J41" s="136"/>
      <c r="K41" s="136"/>
      <c r="L41" s="136"/>
      <c r="M41" s="171">
        <f t="shared" si="2"/>
        <v>0</v>
      </c>
      <c r="N41" s="135"/>
      <c r="O41">
        <v>212</v>
      </c>
    </row>
    <row r="42" spans="1:15" customFormat="1" ht="25.5" customHeight="1">
      <c r="A42" s="63">
        <v>172</v>
      </c>
      <c r="B42" s="61" t="s">
        <v>176</v>
      </c>
      <c r="C42" s="136"/>
      <c r="D42" s="136"/>
      <c r="E42" s="136"/>
      <c r="F42" s="136"/>
      <c r="G42" s="136"/>
      <c r="H42" s="136"/>
      <c r="I42" s="136"/>
      <c r="J42" s="136"/>
      <c r="K42" s="136"/>
      <c r="L42" s="136"/>
      <c r="M42" s="171">
        <f t="shared" si="2"/>
        <v>0</v>
      </c>
      <c r="N42" s="135"/>
      <c r="O42">
        <v>214</v>
      </c>
    </row>
    <row r="43" spans="1:15" s="102" customFormat="1" ht="25.5" customHeight="1">
      <c r="A43" s="187">
        <v>2000</v>
      </c>
      <c r="B43" s="188" t="s">
        <v>42</v>
      </c>
      <c r="C43" s="189">
        <f t="shared" ref="C43:N43" si="9">C44+C53+C57+C67+C77+C85+C88+C94+C98</f>
        <v>6297823</v>
      </c>
      <c r="D43" s="189">
        <f>D44+D53+D57+D67+D77+D85+D88+D94+D98</f>
        <v>0</v>
      </c>
      <c r="E43" s="189">
        <f t="shared" si="9"/>
        <v>0</v>
      </c>
      <c r="F43" s="189">
        <f t="shared" si="9"/>
        <v>0</v>
      </c>
      <c r="G43" s="189">
        <f t="shared" si="9"/>
        <v>0</v>
      </c>
      <c r="H43" s="189">
        <f t="shared" si="9"/>
        <v>0</v>
      </c>
      <c r="I43" s="189">
        <f t="shared" si="9"/>
        <v>0</v>
      </c>
      <c r="J43" s="189">
        <f t="shared" si="9"/>
        <v>2460963</v>
      </c>
      <c r="K43" s="189">
        <f t="shared" si="9"/>
        <v>0</v>
      </c>
      <c r="L43" s="189">
        <f t="shared" si="9"/>
        <v>0</v>
      </c>
      <c r="M43" s="189">
        <f t="shared" si="2"/>
        <v>8758786</v>
      </c>
      <c r="N43" s="140">
        <f t="shared" si="9"/>
        <v>0</v>
      </c>
      <c r="O43" s="102">
        <v>216</v>
      </c>
    </row>
    <row r="44" spans="1:15" customFormat="1" ht="30">
      <c r="A44" s="172">
        <v>2100</v>
      </c>
      <c r="B44" s="173" t="s">
        <v>177</v>
      </c>
      <c r="C44" s="174">
        <f t="shared" ref="C44:N44" si="10">SUM(C45:C52)</f>
        <v>1585500</v>
      </c>
      <c r="D44" s="174">
        <f>SUM(D45:D52)</f>
        <v>0</v>
      </c>
      <c r="E44" s="174">
        <f t="shared" si="10"/>
        <v>0</v>
      </c>
      <c r="F44" s="174">
        <f t="shared" si="10"/>
        <v>0</v>
      </c>
      <c r="G44" s="174">
        <f t="shared" si="10"/>
        <v>0</v>
      </c>
      <c r="H44" s="174">
        <f t="shared" si="10"/>
        <v>0</v>
      </c>
      <c r="I44" s="174">
        <f t="shared" si="10"/>
        <v>0</v>
      </c>
      <c r="J44" s="174">
        <f t="shared" si="10"/>
        <v>4136</v>
      </c>
      <c r="K44" s="174">
        <f t="shared" si="10"/>
        <v>0</v>
      </c>
      <c r="L44" s="174">
        <f t="shared" si="10"/>
        <v>0</v>
      </c>
      <c r="M44" s="174">
        <f t="shared" si="2"/>
        <v>1589636</v>
      </c>
      <c r="N44" s="139">
        <f t="shared" si="10"/>
        <v>0</v>
      </c>
      <c r="O44">
        <v>224</v>
      </c>
    </row>
    <row r="45" spans="1:15" customFormat="1" ht="25.5" customHeight="1">
      <c r="A45" s="63">
        <v>211</v>
      </c>
      <c r="B45" s="61" t="s">
        <v>178</v>
      </c>
      <c r="C45" s="144">
        <v>621500</v>
      </c>
      <c r="D45" s="144"/>
      <c r="E45" s="144"/>
      <c r="F45" s="144"/>
      <c r="G45" s="144"/>
      <c r="H45" s="144"/>
      <c r="I45" s="144"/>
      <c r="J45" s="144">
        <v>4136</v>
      </c>
      <c r="K45" s="144"/>
      <c r="L45" s="144"/>
      <c r="M45" s="171">
        <f t="shared" si="2"/>
        <v>625636</v>
      </c>
      <c r="N45" s="135"/>
      <c r="O45">
        <v>226</v>
      </c>
    </row>
    <row r="46" spans="1:15" customFormat="1" ht="25.5" customHeight="1">
      <c r="A46" s="63">
        <v>212</v>
      </c>
      <c r="B46" s="61" t="s">
        <v>179</v>
      </c>
      <c r="C46" s="144">
        <v>88500</v>
      </c>
      <c r="D46" s="144"/>
      <c r="E46" s="144"/>
      <c r="F46" s="144"/>
      <c r="G46" s="144"/>
      <c r="H46" s="144"/>
      <c r="I46" s="144"/>
      <c r="J46" s="144"/>
      <c r="K46" s="144"/>
      <c r="L46" s="144"/>
      <c r="M46" s="171">
        <f t="shared" si="2"/>
        <v>88500</v>
      </c>
      <c r="N46" s="135"/>
      <c r="O46">
        <v>228</v>
      </c>
    </row>
    <row r="47" spans="1:15" customFormat="1" ht="25.5" customHeight="1">
      <c r="A47" s="63">
        <v>213</v>
      </c>
      <c r="B47" s="61" t="s">
        <v>180</v>
      </c>
      <c r="C47" s="144"/>
      <c r="D47" s="144"/>
      <c r="E47" s="144"/>
      <c r="F47" s="144"/>
      <c r="G47" s="144"/>
      <c r="H47" s="144"/>
      <c r="I47" s="144"/>
      <c r="J47" s="144"/>
      <c r="K47" s="144"/>
      <c r="L47" s="144"/>
      <c r="M47" s="171">
        <f t="shared" si="2"/>
        <v>0</v>
      </c>
      <c r="N47" s="135"/>
      <c r="O47">
        <v>230</v>
      </c>
    </row>
    <row r="48" spans="1:15" customFormat="1" ht="34.5" customHeight="1">
      <c r="A48" s="63">
        <v>214</v>
      </c>
      <c r="B48" s="61" t="s">
        <v>181</v>
      </c>
      <c r="C48" s="144"/>
      <c r="D48" s="144"/>
      <c r="E48" s="144"/>
      <c r="F48" s="144"/>
      <c r="G48" s="144"/>
      <c r="H48" s="144"/>
      <c r="I48" s="144"/>
      <c r="J48" s="144"/>
      <c r="K48" s="144"/>
      <c r="L48" s="144"/>
      <c r="M48" s="171">
        <f t="shared" si="2"/>
        <v>0</v>
      </c>
      <c r="N48" s="135"/>
    </row>
    <row r="49" spans="1:15" customFormat="1" ht="25.5" customHeight="1">
      <c r="A49" s="63">
        <v>215</v>
      </c>
      <c r="B49" s="61" t="s">
        <v>182</v>
      </c>
      <c r="C49" s="144"/>
      <c r="D49" s="144"/>
      <c r="E49" s="144"/>
      <c r="F49" s="144"/>
      <c r="G49" s="144"/>
      <c r="H49" s="144"/>
      <c r="I49" s="144"/>
      <c r="J49" s="144"/>
      <c r="K49" s="144"/>
      <c r="L49" s="144"/>
      <c r="M49" s="171">
        <f t="shared" si="2"/>
        <v>0</v>
      </c>
      <c r="N49" s="135"/>
      <c r="O49">
        <v>301</v>
      </c>
    </row>
    <row r="50" spans="1:15" customFormat="1" ht="25.5" customHeight="1">
      <c r="A50" s="63">
        <v>216</v>
      </c>
      <c r="B50" s="61" t="s">
        <v>183</v>
      </c>
      <c r="C50" s="144">
        <v>265500</v>
      </c>
      <c r="D50" s="144"/>
      <c r="E50" s="144"/>
      <c r="F50" s="144"/>
      <c r="G50" s="144"/>
      <c r="H50" s="144"/>
      <c r="I50" s="144"/>
      <c r="J50" s="144"/>
      <c r="K50" s="144"/>
      <c r="L50" s="144"/>
      <c r="M50" s="171">
        <f t="shared" si="2"/>
        <v>265500</v>
      </c>
      <c r="N50" s="135"/>
      <c r="O50">
        <v>302</v>
      </c>
    </row>
    <row r="51" spans="1:15" customFormat="1" ht="25.5" customHeight="1">
      <c r="A51" s="63">
        <v>217</v>
      </c>
      <c r="B51" s="61" t="s">
        <v>184</v>
      </c>
      <c r="C51" s="144"/>
      <c r="D51" s="144"/>
      <c r="E51" s="144"/>
      <c r="F51" s="144"/>
      <c r="G51" s="144"/>
      <c r="H51" s="144"/>
      <c r="I51" s="144"/>
      <c r="J51" s="144"/>
      <c r="K51" s="144"/>
      <c r="L51" s="144"/>
      <c r="M51" s="171">
        <f t="shared" si="2"/>
        <v>0</v>
      </c>
      <c r="N51" s="135"/>
      <c r="O51">
        <v>303</v>
      </c>
    </row>
    <row r="52" spans="1:15" customFormat="1" ht="29.45" customHeight="1">
      <c r="A52" s="63">
        <v>218</v>
      </c>
      <c r="B52" s="61" t="s">
        <v>185</v>
      </c>
      <c r="C52" s="144">
        <v>610000</v>
      </c>
      <c r="D52" s="144"/>
      <c r="E52" s="144"/>
      <c r="F52" s="144"/>
      <c r="G52" s="144"/>
      <c r="H52" s="144"/>
      <c r="I52" s="144"/>
      <c r="J52" s="144"/>
      <c r="K52" s="144"/>
      <c r="L52" s="144"/>
      <c r="M52" s="171">
        <f t="shared" si="2"/>
        <v>610000</v>
      </c>
      <c r="N52" s="135"/>
      <c r="O52">
        <v>304</v>
      </c>
    </row>
    <row r="53" spans="1:15" customFormat="1" ht="25.5" customHeight="1">
      <c r="A53" s="172">
        <v>2200</v>
      </c>
      <c r="B53" s="173" t="s">
        <v>186</v>
      </c>
      <c r="C53" s="174">
        <f t="shared" ref="C53:N53" si="11">SUM(C54:C56)</f>
        <v>221400</v>
      </c>
      <c r="D53" s="174">
        <f>SUM(D54:D56)</f>
        <v>0</v>
      </c>
      <c r="E53" s="174">
        <f t="shared" si="11"/>
        <v>0</v>
      </c>
      <c r="F53" s="174">
        <f t="shared" si="11"/>
        <v>0</v>
      </c>
      <c r="G53" s="174">
        <f t="shared" si="11"/>
        <v>0</v>
      </c>
      <c r="H53" s="174">
        <f t="shared" si="11"/>
        <v>0</v>
      </c>
      <c r="I53" s="174">
        <f t="shared" si="11"/>
        <v>0</v>
      </c>
      <c r="J53" s="174">
        <f t="shared" si="11"/>
        <v>60285</v>
      </c>
      <c r="K53" s="174">
        <f t="shared" si="11"/>
        <v>0</v>
      </c>
      <c r="L53" s="174">
        <f t="shared" si="11"/>
        <v>0</v>
      </c>
      <c r="M53" s="174">
        <f t="shared" si="2"/>
        <v>281685</v>
      </c>
      <c r="N53" s="139">
        <f t="shared" si="11"/>
        <v>0</v>
      </c>
      <c r="O53">
        <v>305</v>
      </c>
    </row>
    <row r="54" spans="1:15" customFormat="1" ht="25.5" customHeight="1">
      <c r="A54" s="63">
        <v>221</v>
      </c>
      <c r="B54" s="61" t="s">
        <v>187</v>
      </c>
      <c r="C54" s="144">
        <v>221400</v>
      </c>
      <c r="D54" s="144"/>
      <c r="E54" s="144"/>
      <c r="F54" s="144"/>
      <c r="G54" s="144"/>
      <c r="H54" s="144"/>
      <c r="I54" s="144"/>
      <c r="J54" s="144">
        <v>60285</v>
      </c>
      <c r="K54" s="144"/>
      <c r="L54" s="144"/>
      <c r="M54" s="171">
        <f t="shared" si="2"/>
        <v>281685</v>
      </c>
      <c r="N54" s="135"/>
      <c r="O54">
        <v>306</v>
      </c>
    </row>
    <row r="55" spans="1:15" customFormat="1" ht="25.5" customHeight="1">
      <c r="A55" s="63">
        <v>222</v>
      </c>
      <c r="B55" s="61" t="s">
        <v>188</v>
      </c>
      <c r="C55" s="144"/>
      <c r="D55" s="144"/>
      <c r="E55" s="144"/>
      <c r="F55" s="144"/>
      <c r="G55" s="144"/>
      <c r="H55" s="144"/>
      <c r="I55" s="144"/>
      <c r="J55" s="144"/>
      <c r="K55" s="144"/>
      <c r="L55" s="144"/>
      <c r="M55" s="171">
        <f t="shared" si="2"/>
        <v>0</v>
      </c>
      <c r="N55" s="135"/>
      <c r="O55">
        <v>307</v>
      </c>
    </row>
    <row r="56" spans="1:15" customFormat="1" ht="25.5" customHeight="1">
      <c r="A56" s="63">
        <v>223</v>
      </c>
      <c r="B56" s="61" t="s">
        <v>189</v>
      </c>
      <c r="C56" s="144"/>
      <c r="D56" s="144"/>
      <c r="E56" s="144"/>
      <c r="F56" s="144"/>
      <c r="G56" s="144"/>
      <c r="H56" s="144"/>
      <c r="I56" s="144"/>
      <c r="J56" s="144"/>
      <c r="K56" s="144"/>
      <c r="L56" s="144"/>
      <c r="M56" s="171">
        <f t="shared" si="2"/>
        <v>0</v>
      </c>
      <c r="N56" s="135"/>
      <c r="O56">
        <v>308</v>
      </c>
    </row>
    <row r="57" spans="1:15" customFormat="1" ht="30">
      <c r="A57" s="172">
        <v>2300</v>
      </c>
      <c r="B57" s="173" t="s">
        <v>190</v>
      </c>
      <c r="C57" s="174">
        <f t="shared" ref="C57:N57" si="12">SUM(C58:C66)</f>
        <v>0</v>
      </c>
      <c r="D57" s="174">
        <f>SUM(D58:D66)</f>
        <v>0</v>
      </c>
      <c r="E57" s="174">
        <f t="shared" si="12"/>
        <v>0</v>
      </c>
      <c r="F57" s="174">
        <f t="shared" si="12"/>
        <v>0</v>
      </c>
      <c r="G57" s="174">
        <f t="shared" si="12"/>
        <v>0</v>
      </c>
      <c r="H57" s="174">
        <f t="shared" si="12"/>
        <v>0</v>
      </c>
      <c r="I57" s="174">
        <f t="shared" si="12"/>
        <v>0</v>
      </c>
      <c r="J57" s="174">
        <f t="shared" si="12"/>
        <v>0</v>
      </c>
      <c r="K57" s="174">
        <f t="shared" si="12"/>
        <v>0</v>
      </c>
      <c r="L57" s="174">
        <f t="shared" si="12"/>
        <v>0</v>
      </c>
      <c r="M57" s="174">
        <f t="shared" si="2"/>
        <v>0</v>
      </c>
      <c r="N57" s="139">
        <f t="shared" si="12"/>
        <v>0</v>
      </c>
      <c r="O57">
        <v>309</v>
      </c>
    </row>
    <row r="58" spans="1:15" customFormat="1" ht="25.5">
      <c r="A58" s="63">
        <v>231</v>
      </c>
      <c r="B58" s="61" t="s">
        <v>191</v>
      </c>
      <c r="C58" s="136"/>
      <c r="D58" s="136"/>
      <c r="E58" s="136"/>
      <c r="F58" s="136"/>
      <c r="G58" s="136"/>
      <c r="H58" s="136"/>
      <c r="I58" s="136"/>
      <c r="J58" s="136"/>
      <c r="K58" s="136"/>
      <c r="L58" s="136"/>
      <c r="M58" s="171">
        <f t="shared" si="2"/>
        <v>0</v>
      </c>
      <c r="N58" s="135"/>
      <c r="O58">
        <v>310</v>
      </c>
    </row>
    <row r="59" spans="1:15" customFormat="1" ht="25.5" customHeight="1">
      <c r="A59" s="63">
        <v>232</v>
      </c>
      <c r="B59" s="61" t="s">
        <v>192</v>
      </c>
      <c r="C59" s="136"/>
      <c r="D59" s="136"/>
      <c r="E59" s="136"/>
      <c r="F59" s="136"/>
      <c r="G59" s="136"/>
      <c r="H59" s="136"/>
      <c r="I59" s="136"/>
      <c r="J59" s="136"/>
      <c r="K59" s="136"/>
      <c r="L59" s="136"/>
      <c r="M59" s="171">
        <f t="shared" si="2"/>
        <v>0</v>
      </c>
      <c r="N59" s="135"/>
      <c r="O59">
        <v>311</v>
      </c>
    </row>
    <row r="60" spans="1:15" customFormat="1" ht="25.5">
      <c r="A60" s="63">
        <v>233</v>
      </c>
      <c r="B60" s="61" t="s">
        <v>193</v>
      </c>
      <c r="C60" s="136"/>
      <c r="D60" s="136"/>
      <c r="E60" s="136"/>
      <c r="F60" s="136"/>
      <c r="G60" s="136"/>
      <c r="H60" s="136"/>
      <c r="I60" s="136"/>
      <c r="J60" s="136"/>
      <c r="K60" s="136"/>
      <c r="L60" s="136"/>
      <c r="M60" s="171">
        <f t="shared" si="2"/>
        <v>0</v>
      </c>
      <c r="N60" s="135"/>
      <c r="O60">
        <v>312</v>
      </c>
    </row>
    <row r="61" spans="1:15" customFormat="1" ht="25.5">
      <c r="A61" s="63">
        <v>234</v>
      </c>
      <c r="B61" s="61" t="s">
        <v>194</v>
      </c>
      <c r="C61" s="136"/>
      <c r="D61" s="136"/>
      <c r="E61" s="136"/>
      <c r="F61" s="136"/>
      <c r="G61" s="136"/>
      <c r="H61" s="136"/>
      <c r="I61" s="136"/>
      <c r="J61" s="136"/>
      <c r="K61" s="136"/>
      <c r="L61" s="136"/>
      <c r="M61" s="171">
        <f t="shared" si="2"/>
        <v>0</v>
      </c>
      <c r="N61" s="135"/>
      <c r="O61">
        <v>313</v>
      </c>
    </row>
    <row r="62" spans="1:15" customFormat="1" ht="25.5">
      <c r="A62" s="63">
        <v>235</v>
      </c>
      <c r="B62" s="61" t="s">
        <v>195</v>
      </c>
      <c r="C62" s="136"/>
      <c r="D62" s="136"/>
      <c r="E62" s="136"/>
      <c r="F62" s="136"/>
      <c r="G62" s="136"/>
      <c r="H62" s="136"/>
      <c r="I62" s="136"/>
      <c r="J62" s="136"/>
      <c r="K62" s="136"/>
      <c r="L62" s="136"/>
      <c r="M62" s="171">
        <f t="shared" si="2"/>
        <v>0</v>
      </c>
      <c r="N62" s="135"/>
      <c r="O62">
        <v>314</v>
      </c>
    </row>
    <row r="63" spans="1:15" customFormat="1" ht="25.5">
      <c r="A63" s="63">
        <v>236</v>
      </c>
      <c r="B63" s="61" t="s">
        <v>196</v>
      </c>
      <c r="C63" s="136"/>
      <c r="D63" s="136"/>
      <c r="E63" s="136"/>
      <c r="F63" s="136"/>
      <c r="G63" s="136"/>
      <c r="H63" s="136"/>
      <c r="I63" s="136"/>
      <c r="J63" s="136"/>
      <c r="K63" s="136"/>
      <c r="L63" s="136"/>
      <c r="M63" s="171">
        <f t="shared" si="2"/>
        <v>0</v>
      </c>
      <c r="N63" s="135"/>
      <c r="O63">
        <v>315</v>
      </c>
    </row>
    <row r="64" spans="1:15" customFormat="1" ht="25.5">
      <c r="A64" s="63">
        <v>237</v>
      </c>
      <c r="B64" s="61" t="s">
        <v>197</v>
      </c>
      <c r="C64" s="136"/>
      <c r="D64" s="136"/>
      <c r="E64" s="136"/>
      <c r="F64" s="136"/>
      <c r="G64" s="136"/>
      <c r="H64" s="136"/>
      <c r="I64" s="136"/>
      <c r="J64" s="136"/>
      <c r="K64" s="136"/>
      <c r="L64" s="136"/>
      <c r="M64" s="171">
        <f t="shared" si="2"/>
        <v>0</v>
      </c>
      <c r="N64" s="135"/>
      <c r="O64">
        <v>316</v>
      </c>
    </row>
    <row r="65" spans="1:15" customFormat="1" ht="25.5" customHeight="1">
      <c r="A65" s="63">
        <v>238</v>
      </c>
      <c r="B65" s="61" t="s">
        <v>198</v>
      </c>
      <c r="C65" s="136"/>
      <c r="D65" s="136"/>
      <c r="E65" s="136"/>
      <c r="F65" s="136"/>
      <c r="G65" s="136"/>
      <c r="H65" s="136"/>
      <c r="I65" s="136"/>
      <c r="J65" s="136"/>
      <c r="K65" s="136"/>
      <c r="L65" s="136"/>
      <c r="M65" s="171">
        <f t="shared" si="2"/>
        <v>0</v>
      </c>
      <c r="N65" s="135"/>
      <c r="O65">
        <v>317</v>
      </c>
    </row>
    <row r="66" spans="1:15" customFormat="1" ht="25.5" customHeight="1">
      <c r="A66" s="63">
        <v>239</v>
      </c>
      <c r="B66" s="61" t="s">
        <v>199</v>
      </c>
      <c r="C66" s="136"/>
      <c r="D66" s="136"/>
      <c r="E66" s="136"/>
      <c r="F66" s="136"/>
      <c r="G66" s="136"/>
      <c r="H66" s="136"/>
      <c r="I66" s="136"/>
      <c r="J66" s="136"/>
      <c r="K66" s="136"/>
      <c r="L66" s="136"/>
      <c r="M66" s="171">
        <f t="shared" si="2"/>
        <v>0</v>
      </c>
      <c r="N66" s="135"/>
      <c r="O66">
        <v>399</v>
      </c>
    </row>
    <row r="67" spans="1:15" customFormat="1" ht="30">
      <c r="A67" s="172">
        <v>2400</v>
      </c>
      <c r="B67" s="173" t="s">
        <v>200</v>
      </c>
      <c r="C67" s="174">
        <f t="shared" ref="C67:N67" si="13">SUM(C68:C76)</f>
        <v>875291</v>
      </c>
      <c r="D67" s="174">
        <f>SUM(D68:D76)</f>
        <v>0</v>
      </c>
      <c r="E67" s="174">
        <f t="shared" si="13"/>
        <v>0</v>
      </c>
      <c r="F67" s="174">
        <f t="shared" si="13"/>
        <v>0</v>
      </c>
      <c r="G67" s="174">
        <f t="shared" si="13"/>
        <v>0</v>
      </c>
      <c r="H67" s="174">
        <f t="shared" si="13"/>
        <v>0</v>
      </c>
      <c r="I67" s="174">
        <f t="shared" si="13"/>
        <v>0</v>
      </c>
      <c r="J67" s="174">
        <f t="shared" si="13"/>
        <v>0</v>
      </c>
      <c r="K67" s="174">
        <f t="shared" si="13"/>
        <v>0</v>
      </c>
      <c r="L67" s="174">
        <f t="shared" si="13"/>
        <v>0</v>
      </c>
      <c r="M67" s="174">
        <f t="shared" si="2"/>
        <v>875291</v>
      </c>
      <c r="N67" s="139">
        <f t="shared" si="13"/>
        <v>0</v>
      </c>
    </row>
    <row r="68" spans="1:15" customFormat="1" ht="25.5" customHeight="1">
      <c r="A68" s="63">
        <v>241</v>
      </c>
      <c r="B68" s="61" t="s">
        <v>201</v>
      </c>
      <c r="C68" s="144"/>
      <c r="D68" s="144"/>
      <c r="E68" s="144"/>
      <c r="F68" s="144"/>
      <c r="G68" s="144"/>
      <c r="H68" s="144"/>
      <c r="I68" s="144"/>
      <c r="J68" s="144"/>
      <c r="K68" s="144"/>
      <c r="L68" s="144"/>
      <c r="M68" s="171">
        <f t="shared" si="2"/>
        <v>0</v>
      </c>
      <c r="N68" s="135"/>
      <c r="O68">
        <v>401</v>
      </c>
    </row>
    <row r="69" spans="1:15" customFormat="1" ht="25.5" customHeight="1">
      <c r="A69" s="63">
        <v>242</v>
      </c>
      <c r="B69" s="61" t="s">
        <v>202</v>
      </c>
      <c r="C69" s="144"/>
      <c r="D69" s="144"/>
      <c r="E69" s="144"/>
      <c r="F69" s="144"/>
      <c r="G69" s="144"/>
      <c r="H69" s="144"/>
      <c r="I69" s="144"/>
      <c r="J69" s="144"/>
      <c r="K69" s="144"/>
      <c r="L69" s="144"/>
      <c r="M69" s="171">
        <f t="shared" si="2"/>
        <v>0</v>
      </c>
      <c r="N69" s="135"/>
      <c r="O69">
        <v>402</v>
      </c>
    </row>
    <row r="70" spans="1:15" customFormat="1" ht="25.5" customHeight="1">
      <c r="A70" s="63">
        <v>243</v>
      </c>
      <c r="B70" s="61" t="s">
        <v>203</v>
      </c>
      <c r="C70" s="144"/>
      <c r="D70" s="144"/>
      <c r="E70" s="144"/>
      <c r="F70" s="144"/>
      <c r="G70" s="144"/>
      <c r="H70" s="144"/>
      <c r="I70" s="144"/>
      <c r="J70" s="144"/>
      <c r="K70" s="144"/>
      <c r="L70" s="144"/>
      <c r="M70" s="171">
        <f t="shared" si="2"/>
        <v>0</v>
      </c>
      <c r="N70" s="135"/>
      <c r="O70">
        <v>403</v>
      </c>
    </row>
    <row r="71" spans="1:15" customFormat="1" ht="25.5" customHeight="1">
      <c r="A71" s="63">
        <v>244</v>
      </c>
      <c r="B71" s="61" t="s">
        <v>204</v>
      </c>
      <c r="C71" s="144"/>
      <c r="D71" s="144"/>
      <c r="E71" s="144"/>
      <c r="F71" s="144"/>
      <c r="G71" s="144"/>
      <c r="H71" s="144"/>
      <c r="I71" s="144"/>
      <c r="J71" s="144"/>
      <c r="K71" s="144"/>
      <c r="L71" s="144"/>
      <c r="M71" s="171">
        <f t="shared" ref="M71:M134" si="14">SUM(C71:L71)</f>
        <v>0</v>
      </c>
      <c r="N71" s="135"/>
      <c r="O71">
        <v>404</v>
      </c>
    </row>
    <row r="72" spans="1:15" customFormat="1" ht="25.5" customHeight="1">
      <c r="A72" s="63">
        <v>245</v>
      </c>
      <c r="B72" s="61" t="s">
        <v>205</v>
      </c>
      <c r="C72" s="144"/>
      <c r="D72" s="144"/>
      <c r="E72" s="144"/>
      <c r="F72" s="144"/>
      <c r="G72" s="144"/>
      <c r="H72" s="144"/>
      <c r="I72" s="144"/>
      <c r="J72" s="144"/>
      <c r="K72" s="144"/>
      <c r="L72" s="144"/>
      <c r="M72" s="171">
        <f t="shared" si="14"/>
        <v>0</v>
      </c>
      <c r="N72" s="135"/>
      <c r="O72">
        <v>405</v>
      </c>
    </row>
    <row r="73" spans="1:15" customFormat="1" ht="25.5" customHeight="1">
      <c r="A73" s="63">
        <v>246</v>
      </c>
      <c r="B73" s="61" t="s">
        <v>206</v>
      </c>
      <c r="C73" s="144">
        <v>680421</v>
      </c>
      <c r="D73" s="144"/>
      <c r="E73" s="144"/>
      <c r="F73" s="144"/>
      <c r="G73" s="144"/>
      <c r="H73" s="144"/>
      <c r="I73" s="144"/>
      <c r="J73" s="144"/>
      <c r="K73" s="144"/>
      <c r="L73" s="144"/>
      <c r="M73" s="171">
        <f t="shared" si="14"/>
        <v>680421</v>
      </c>
      <c r="N73" s="135"/>
      <c r="O73">
        <v>406</v>
      </c>
    </row>
    <row r="74" spans="1:15" customFormat="1" ht="25.5" customHeight="1">
      <c r="A74" s="63">
        <v>247</v>
      </c>
      <c r="B74" s="61" t="s">
        <v>207</v>
      </c>
      <c r="C74" s="144"/>
      <c r="D74" s="144"/>
      <c r="E74" s="144"/>
      <c r="F74" s="144"/>
      <c r="G74" s="144"/>
      <c r="H74" s="144"/>
      <c r="I74" s="144"/>
      <c r="J74" s="144"/>
      <c r="K74" s="144"/>
      <c r="L74" s="144"/>
      <c r="M74" s="171">
        <f t="shared" si="14"/>
        <v>0</v>
      </c>
      <c r="N74" s="135"/>
      <c r="O74">
        <v>407</v>
      </c>
    </row>
    <row r="75" spans="1:15" customFormat="1" ht="25.5" customHeight="1">
      <c r="A75" s="63">
        <v>248</v>
      </c>
      <c r="B75" s="61" t="s">
        <v>208</v>
      </c>
      <c r="C75" s="144">
        <v>19440</v>
      </c>
      <c r="D75" s="144"/>
      <c r="E75" s="144"/>
      <c r="F75" s="144"/>
      <c r="G75" s="144"/>
      <c r="H75" s="144"/>
      <c r="I75" s="144"/>
      <c r="J75" s="144"/>
      <c r="K75" s="144"/>
      <c r="L75" s="144"/>
      <c r="M75" s="171">
        <f t="shared" si="14"/>
        <v>19440</v>
      </c>
      <c r="N75" s="135"/>
      <c r="O75">
        <v>499</v>
      </c>
    </row>
    <row r="76" spans="1:15" customFormat="1" ht="25.5" customHeight="1">
      <c r="A76" s="63">
        <v>249</v>
      </c>
      <c r="B76" s="61" t="s">
        <v>209</v>
      </c>
      <c r="C76" s="144">
        <v>175430</v>
      </c>
      <c r="D76" s="144"/>
      <c r="E76" s="144"/>
      <c r="F76" s="144"/>
      <c r="G76" s="144"/>
      <c r="H76" s="144"/>
      <c r="I76" s="144"/>
      <c r="J76" s="144"/>
      <c r="K76" s="144"/>
      <c r="L76" s="144"/>
      <c r="M76" s="171">
        <f t="shared" si="14"/>
        <v>175430</v>
      </c>
      <c r="N76" s="135"/>
    </row>
    <row r="77" spans="1:15" customFormat="1" ht="25.5" customHeight="1">
      <c r="A77" s="172">
        <v>2500</v>
      </c>
      <c r="B77" s="173" t="s">
        <v>210</v>
      </c>
      <c r="C77" s="174">
        <f t="shared" ref="C77:N77" si="15">SUM(C78:C84)</f>
        <v>828469</v>
      </c>
      <c r="D77" s="174">
        <f>SUM(D78:D84)</f>
        <v>0</v>
      </c>
      <c r="E77" s="174">
        <f t="shared" si="15"/>
        <v>0</v>
      </c>
      <c r="F77" s="174">
        <f t="shared" si="15"/>
        <v>0</v>
      </c>
      <c r="G77" s="174">
        <f t="shared" si="15"/>
        <v>0</v>
      </c>
      <c r="H77" s="174">
        <f t="shared" si="15"/>
        <v>0</v>
      </c>
      <c r="I77" s="174">
        <f t="shared" si="15"/>
        <v>0</v>
      </c>
      <c r="J77" s="174">
        <f t="shared" si="15"/>
        <v>0</v>
      </c>
      <c r="K77" s="174">
        <f t="shared" si="15"/>
        <v>0</v>
      </c>
      <c r="L77" s="174">
        <f t="shared" si="15"/>
        <v>0</v>
      </c>
      <c r="M77" s="174">
        <f t="shared" si="14"/>
        <v>828469</v>
      </c>
      <c r="N77" s="139">
        <f t="shared" si="15"/>
        <v>0</v>
      </c>
      <c r="O77">
        <v>501</v>
      </c>
    </row>
    <row r="78" spans="1:15" customFormat="1" ht="25.5" customHeight="1">
      <c r="A78" s="63">
        <v>251</v>
      </c>
      <c r="B78" s="61" t="s">
        <v>211</v>
      </c>
      <c r="C78" s="144">
        <v>14906</v>
      </c>
      <c r="D78" s="144"/>
      <c r="E78" s="144"/>
      <c r="F78" s="144"/>
      <c r="G78" s="144"/>
      <c r="H78" s="144"/>
      <c r="I78" s="144"/>
      <c r="J78" s="144"/>
      <c r="K78" s="144"/>
      <c r="L78" s="144"/>
      <c r="M78" s="171">
        <f t="shared" si="14"/>
        <v>14906</v>
      </c>
      <c r="N78" s="135"/>
      <c r="O78">
        <v>502</v>
      </c>
    </row>
    <row r="79" spans="1:15" customFormat="1" ht="25.5" customHeight="1">
      <c r="A79" s="63">
        <v>252</v>
      </c>
      <c r="B79" s="61" t="s">
        <v>212</v>
      </c>
      <c r="C79" s="144"/>
      <c r="D79" s="144"/>
      <c r="E79" s="144"/>
      <c r="F79" s="144"/>
      <c r="G79" s="144"/>
      <c r="H79" s="144"/>
      <c r="I79" s="144"/>
      <c r="J79" s="144"/>
      <c r="K79" s="144"/>
      <c r="L79" s="144"/>
      <c r="M79" s="171">
        <f t="shared" si="14"/>
        <v>0</v>
      </c>
      <c r="N79" s="135"/>
      <c r="O79">
        <v>503</v>
      </c>
    </row>
    <row r="80" spans="1:15" customFormat="1" ht="25.5" customHeight="1">
      <c r="A80" s="63">
        <v>253</v>
      </c>
      <c r="B80" s="61" t="s">
        <v>213</v>
      </c>
      <c r="C80" s="144">
        <v>813563</v>
      </c>
      <c r="D80" s="144"/>
      <c r="E80" s="144"/>
      <c r="F80" s="144"/>
      <c r="G80" s="144"/>
      <c r="H80" s="144"/>
      <c r="I80" s="144"/>
      <c r="J80" s="144"/>
      <c r="K80" s="144"/>
      <c r="L80" s="144"/>
      <c r="M80" s="171">
        <f t="shared" si="14"/>
        <v>813563</v>
      </c>
      <c r="N80" s="135"/>
      <c r="O80">
        <v>599</v>
      </c>
    </row>
    <row r="81" spans="1:15" customFormat="1" ht="25.5" customHeight="1">
      <c r="A81" s="63">
        <v>254</v>
      </c>
      <c r="B81" s="61" t="s">
        <v>214</v>
      </c>
      <c r="C81" s="144"/>
      <c r="D81" s="144"/>
      <c r="E81" s="144"/>
      <c r="F81" s="144"/>
      <c r="G81" s="144"/>
      <c r="H81" s="144"/>
      <c r="I81" s="144"/>
      <c r="J81" s="144"/>
      <c r="K81" s="144"/>
      <c r="L81" s="144"/>
      <c r="M81" s="171">
        <f t="shared" si="14"/>
        <v>0</v>
      </c>
      <c r="N81" s="135"/>
    </row>
    <row r="82" spans="1:15" customFormat="1" ht="25.5" customHeight="1">
      <c r="A82" s="63">
        <v>255</v>
      </c>
      <c r="B82" s="61" t="s">
        <v>215</v>
      </c>
      <c r="C82" s="144"/>
      <c r="D82" s="144"/>
      <c r="E82" s="144"/>
      <c r="F82" s="144"/>
      <c r="G82" s="144"/>
      <c r="H82" s="144"/>
      <c r="I82" s="144"/>
      <c r="J82" s="144"/>
      <c r="K82" s="144"/>
      <c r="L82" s="144"/>
      <c r="M82" s="171">
        <f t="shared" si="14"/>
        <v>0</v>
      </c>
      <c r="N82" s="135"/>
      <c r="O82">
        <v>901</v>
      </c>
    </row>
    <row r="83" spans="1:15" customFormat="1" ht="25.5" customHeight="1">
      <c r="A83" s="63">
        <v>256</v>
      </c>
      <c r="B83" s="61" t="s">
        <v>216</v>
      </c>
      <c r="C83" s="144"/>
      <c r="D83" s="144"/>
      <c r="E83" s="144"/>
      <c r="F83" s="144"/>
      <c r="G83" s="144"/>
      <c r="H83" s="144"/>
      <c r="I83" s="144"/>
      <c r="J83" s="144"/>
      <c r="K83" s="144"/>
      <c r="L83" s="144"/>
      <c r="M83" s="171">
        <f t="shared" si="14"/>
        <v>0</v>
      </c>
      <c r="N83" s="135"/>
      <c r="O83">
        <v>902</v>
      </c>
    </row>
    <row r="84" spans="1:15" customFormat="1" ht="25.5" customHeight="1">
      <c r="A84" s="63">
        <v>259</v>
      </c>
      <c r="B84" s="61" t="s">
        <v>217</v>
      </c>
      <c r="C84" s="144"/>
      <c r="D84" s="144"/>
      <c r="E84" s="144"/>
      <c r="F84" s="144"/>
      <c r="G84" s="144"/>
      <c r="H84" s="144"/>
      <c r="I84" s="144"/>
      <c r="J84" s="144"/>
      <c r="K84" s="144"/>
      <c r="L84" s="144"/>
      <c r="M84" s="171">
        <f t="shared" si="14"/>
        <v>0</v>
      </c>
      <c r="N84" s="135"/>
      <c r="O84">
        <v>903</v>
      </c>
    </row>
    <row r="85" spans="1:15" customFormat="1" ht="25.5" customHeight="1">
      <c r="A85" s="172">
        <v>2600</v>
      </c>
      <c r="B85" s="173" t="s">
        <v>218</v>
      </c>
      <c r="C85" s="174">
        <f t="shared" ref="C85:N85" si="16">SUM(C86:C87)</f>
        <v>2200000</v>
      </c>
      <c r="D85" s="174">
        <f>SUM(D86:D87)</f>
        <v>0</v>
      </c>
      <c r="E85" s="174">
        <f t="shared" si="16"/>
        <v>0</v>
      </c>
      <c r="F85" s="174">
        <f t="shared" si="16"/>
        <v>0</v>
      </c>
      <c r="G85" s="174">
        <f t="shared" si="16"/>
        <v>0</v>
      </c>
      <c r="H85" s="174">
        <f t="shared" si="16"/>
        <v>0</v>
      </c>
      <c r="I85" s="174">
        <f t="shared" si="16"/>
        <v>0</v>
      </c>
      <c r="J85" s="174">
        <f t="shared" si="16"/>
        <v>1998184</v>
      </c>
      <c r="K85" s="174">
        <f t="shared" si="16"/>
        <v>0</v>
      </c>
      <c r="L85" s="174">
        <f t="shared" si="16"/>
        <v>0</v>
      </c>
      <c r="M85" s="174">
        <f t="shared" si="14"/>
        <v>4198184</v>
      </c>
      <c r="N85" s="139">
        <f t="shared" si="16"/>
        <v>0</v>
      </c>
      <c r="O85">
        <v>904</v>
      </c>
    </row>
    <row r="86" spans="1:15" customFormat="1" ht="25.5" customHeight="1">
      <c r="A86" s="63">
        <v>261</v>
      </c>
      <c r="B86" s="61" t="s">
        <v>219</v>
      </c>
      <c r="C86" s="144">
        <v>2200000</v>
      </c>
      <c r="D86" s="144"/>
      <c r="E86" s="144"/>
      <c r="F86" s="144"/>
      <c r="G86" s="144"/>
      <c r="H86" s="144"/>
      <c r="I86" s="144"/>
      <c r="J86" s="144">
        <v>1998184</v>
      </c>
      <c r="K86" s="144"/>
      <c r="L86" s="144"/>
      <c r="M86" s="171">
        <f t="shared" si="14"/>
        <v>4198184</v>
      </c>
      <c r="N86" s="135"/>
      <c r="O86">
        <v>999</v>
      </c>
    </row>
    <row r="87" spans="1:15" customFormat="1" ht="25.5" customHeight="1">
      <c r="A87" s="63">
        <v>262</v>
      </c>
      <c r="B87" s="61" t="s">
        <v>220</v>
      </c>
      <c r="C87" s="144"/>
      <c r="D87" s="144"/>
      <c r="E87" s="144"/>
      <c r="F87" s="144"/>
      <c r="G87" s="144"/>
      <c r="H87" s="144"/>
      <c r="I87" s="144"/>
      <c r="J87" s="158"/>
      <c r="K87" s="144"/>
      <c r="L87" s="144"/>
      <c r="M87" s="171">
        <f t="shared" si="14"/>
        <v>0</v>
      </c>
      <c r="N87" s="135"/>
    </row>
    <row r="88" spans="1:15" customFormat="1" ht="30">
      <c r="A88" s="172">
        <v>2700</v>
      </c>
      <c r="B88" s="173" t="s">
        <v>221</v>
      </c>
      <c r="C88" s="174">
        <f t="shared" ref="C88:N88" si="17">SUM(C89:C93)</f>
        <v>287289</v>
      </c>
      <c r="D88" s="174">
        <f>SUM(D89:D93)</f>
        <v>0</v>
      </c>
      <c r="E88" s="174">
        <f t="shared" si="17"/>
        <v>0</v>
      </c>
      <c r="F88" s="174">
        <f t="shared" si="17"/>
        <v>0</v>
      </c>
      <c r="G88" s="174">
        <f t="shared" si="17"/>
        <v>0</v>
      </c>
      <c r="H88" s="174">
        <f t="shared" si="17"/>
        <v>0</v>
      </c>
      <c r="I88" s="174">
        <f t="shared" si="17"/>
        <v>0</v>
      </c>
      <c r="J88" s="174">
        <f t="shared" si="17"/>
        <v>325000</v>
      </c>
      <c r="K88" s="174">
        <f t="shared" si="17"/>
        <v>0</v>
      </c>
      <c r="L88" s="174">
        <f t="shared" si="17"/>
        <v>0</v>
      </c>
      <c r="M88" s="174">
        <f t="shared" si="14"/>
        <v>612289</v>
      </c>
      <c r="N88" s="139">
        <f t="shared" si="17"/>
        <v>0</v>
      </c>
    </row>
    <row r="89" spans="1:15" customFormat="1" ht="25.5" customHeight="1">
      <c r="A89" s="63">
        <v>271</v>
      </c>
      <c r="B89" s="61" t="s">
        <v>222</v>
      </c>
      <c r="C89" s="144">
        <v>122258</v>
      </c>
      <c r="D89" s="144"/>
      <c r="E89" s="144"/>
      <c r="F89" s="144"/>
      <c r="G89" s="144"/>
      <c r="H89" s="144"/>
      <c r="I89" s="144"/>
      <c r="J89" s="144">
        <v>300000</v>
      </c>
      <c r="K89" s="144"/>
      <c r="L89" s="144"/>
      <c r="M89" s="171">
        <f t="shared" si="14"/>
        <v>422258</v>
      </c>
      <c r="N89" s="135"/>
    </row>
    <row r="90" spans="1:15" customFormat="1" ht="25.5" customHeight="1">
      <c r="A90" s="63">
        <v>272</v>
      </c>
      <c r="B90" s="61" t="s">
        <v>223</v>
      </c>
      <c r="C90" s="144">
        <v>100031</v>
      </c>
      <c r="D90" s="144"/>
      <c r="E90" s="144"/>
      <c r="F90" s="144"/>
      <c r="G90" s="144"/>
      <c r="H90" s="144"/>
      <c r="I90" s="144"/>
      <c r="J90" s="144">
        <v>25000</v>
      </c>
      <c r="K90" s="144"/>
      <c r="L90" s="144"/>
      <c r="M90" s="171">
        <f t="shared" si="14"/>
        <v>125031</v>
      </c>
      <c r="N90" s="135"/>
    </row>
    <row r="91" spans="1:15" customFormat="1" ht="25.5" customHeight="1">
      <c r="A91" s="63">
        <v>273</v>
      </c>
      <c r="B91" s="61" t="s">
        <v>224</v>
      </c>
      <c r="C91" s="144">
        <v>65000</v>
      </c>
      <c r="D91" s="144"/>
      <c r="E91" s="144"/>
      <c r="F91" s="144"/>
      <c r="G91" s="144"/>
      <c r="H91" s="144"/>
      <c r="I91" s="144"/>
      <c r="J91" s="144"/>
      <c r="K91" s="144"/>
      <c r="L91" s="144"/>
      <c r="M91" s="171">
        <f t="shared" si="14"/>
        <v>65000</v>
      </c>
      <c r="N91" s="135"/>
    </row>
    <row r="92" spans="1:15" customFormat="1" ht="25.5" customHeight="1">
      <c r="A92" s="63">
        <v>274</v>
      </c>
      <c r="B92" s="61" t="s">
        <v>225</v>
      </c>
      <c r="C92" s="144"/>
      <c r="D92" s="144"/>
      <c r="E92" s="144"/>
      <c r="F92" s="144"/>
      <c r="G92" s="144"/>
      <c r="H92" s="144"/>
      <c r="I92" s="144"/>
      <c r="J92" s="144"/>
      <c r="K92" s="144"/>
      <c r="L92" s="144"/>
      <c r="M92" s="171">
        <f t="shared" si="14"/>
        <v>0</v>
      </c>
      <c r="N92" s="135"/>
    </row>
    <row r="93" spans="1:15" customFormat="1" ht="25.5" customHeight="1">
      <c r="A93" s="63">
        <v>275</v>
      </c>
      <c r="B93" s="61" t="s">
        <v>226</v>
      </c>
      <c r="C93" s="144"/>
      <c r="D93" s="144"/>
      <c r="E93" s="144"/>
      <c r="F93" s="144"/>
      <c r="G93" s="144"/>
      <c r="H93" s="144"/>
      <c r="I93" s="144"/>
      <c r="J93" s="144"/>
      <c r="K93" s="144"/>
      <c r="L93" s="144"/>
      <c r="M93" s="171">
        <f t="shared" si="14"/>
        <v>0</v>
      </c>
      <c r="N93" s="135"/>
    </row>
    <row r="94" spans="1:15" customFormat="1" ht="25.5" customHeight="1">
      <c r="A94" s="172">
        <v>2800</v>
      </c>
      <c r="B94" s="173" t="s">
        <v>227</v>
      </c>
      <c r="C94" s="174">
        <f t="shared" ref="C94:N94" si="18">SUM(C95:C97)</f>
        <v>0</v>
      </c>
      <c r="D94" s="174">
        <f>SUM(D95:D97)</f>
        <v>0</v>
      </c>
      <c r="E94" s="174">
        <f t="shared" si="18"/>
        <v>0</v>
      </c>
      <c r="F94" s="174">
        <f t="shared" si="18"/>
        <v>0</v>
      </c>
      <c r="G94" s="174">
        <f t="shared" si="18"/>
        <v>0</v>
      </c>
      <c r="H94" s="174">
        <f t="shared" si="18"/>
        <v>0</v>
      </c>
      <c r="I94" s="174">
        <f t="shared" si="18"/>
        <v>0</v>
      </c>
      <c r="J94" s="174">
        <f t="shared" si="18"/>
        <v>72569</v>
      </c>
      <c r="K94" s="174">
        <f t="shared" si="18"/>
        <v>0</v>
      </c>
      <c r="L94" s="174">
        <f t="shared" si="18"/>
        <v>0</v>
      </c>
      <c r="M94" s="174">
        <f t="shared" si="14"/>
        <v>72569</v>
      </c>
      <c r="N94" s="139">
        <f t="shared" si="18"/>
        <v>0</v>
      </c>
    </row>
    <row r="95" spans="1:15" customFormat="1" ht="25.5" customHeight="1">
      <c r="A95" s="63">
        <v>281</v>
      </c>
      <c r="B95" s="61" t="s">
        <v>228</v>
      </c>
      <c r="C95" s="144"/>
      <c r="D95" s="144"/>
      <c r="E95" s="144"/>
      <c r="F95" s="144"/>
      <c r="G95" s="144"/>
      <c r="H95" s="144"/>
      <c r="I95" s="144"/>
      <c r="J95" s="144"/>
      <c r="K95" s="144"/>
      <c r="L95" s="144"/>
      <c r="M95" s="171">
        <f t="shared" si="14"/>
        <v>0</v>
      </c>
      <c r="N95" s="135"/>
    </row>
    <row r="96" spans="1:15" customFormat="1" ht="25.5" customHeight="1">
      <c r="A96" s="63">
        <v>282</v>
      </c>
      <c r="B96" s="61" t="s">
        <v>229</v>
      </c>
      <c r="C96" s="144"/>
      <c r="D96" s="144"/>
      <c r="E96" s="144"/>
      <c r="F96" s="144"/>
      <c r="G96" s="144"/>
      <c r="H96" s="144"/>
      <c r="I96" s="144"/>
      <c r="J96" s="144">
        <v>72569</v>
      </c>
      <c r="K96" s="144"/>
      <c r="L96" s="144"/>
      <c r="M96" s="171">
        <f t="shared" si="14"/>
        <v>72569</v>
      </c>
      <c r="N96" s="135"/>
    </row>
    <row r="97" spans="1:14" customFormat="1" ht="25.5" customHeight="1">
      <c r="A97" s="63">
        <v>283</v>
      </c>
      <c r="B97" s="61" t="s">
        <v>230</v>
      </c>
      <c r="C97" s="144"/>
      <c r="D97" s="144"/>
      <c r="E97" s="144"/>
      <c r="F97" s="144"/>
      <c r="G97" s="144"/>
      <c r="H97" s="144"/>
      <c r="I97" s="144"/>
      <c r="J97" s="144"/>
      <c r="K97" s="144"/>
      <c r="L97" s="144"/>
      <c r="M97" s="171">
        <f t="shared" si="14"/>
        <v>0</v>
      </c>
      <c r="N97" s="135"/>
    </row>
    <row r="98" spans="1:14" customFormat="1" ht="25.5" customHeight="1">
      <c r="A98" s="172">
        <v>2900</v>
      </c>
      <c r="B98" s="173" t="s">
        <v>231</v>
      </c>
      <c r="C98" s="174">
        <f t="shared" ref="C98:N98" si="19">SUM(C99:C107)</f>
        <v>299874</v>
      </c>
      <c r="D98" s="174">
        <f>SUM(D99:D107)</f>
        <v>0</v>
      </c>
      <c r="E98" s="174">
        <f t="shared" si="19"/>
        <v>0</v>
      </c>
      <c r="F98" s="174">
        <f t="shared" si="19"/>
        <v>0</v>
      </c>
      <c r="G98" s="174">
        <f t="shared" si="19"/>
        <v>0</v>
      </c>
      <c r="H98" s="174">
        <f t="shared" si="19"/>
        <v>0</v>
      </c>
      <c r="I98" s="174">
        <f t="shared" si="19"/>
        <v>0</v>
      </c>
      <c r="J98" s="174">
        <f t="shared" si="19"/>
        <v>789</v>
      </c>
      <c r="K98" s="174">
        <f t="shared" si="19"/>
        <v>0</v>
      </c>
      <c r="L98" s="174">
        <f t="shared" si="19"/>
        <v>0</v>
      </c>
      <c r="M98" s="174">
        <f t="shared" si="14"/>
        <v>300663</v>
      </c>
      <c r="N98" s="139">
        <f t="shared" si="19"/>
        <v>0</v>
      </c>
    </row>
    <row r="99" spans="1:14" customFormat="1" ht="25.5" customHeight="1">
      <c r="A99" s="63">
        <v>291</v>
      </c>
      <c r="B99" s="61" t="s">
        <v>232</v>
      </c>
      <c r="C99" s="144">
        <v>183080</v>
      </c>
      <c r="D99" s="144"/>
      <c r="E99" s="144"/>
      <c r="F99" s="144"/>
      <c r="G99" s="144"/>
      <c r="H99" s="144"/>
      <c r="I99" s="144"/>
      <c r="J99" s="144">
        <v>789</v>
      </c>
      <c r="K99" s="144"/>
      <c r="L99" s="144"/>
      <c r="M99" s="171">
        <f t="shared" si="14"/>
        <v>183869</v>
      </c>
      <c r="N99" s="135"/>
    </row>
    <row r="100" spans="1:14" customFormat="1" ht="25.5" customHeight="1">
      <c r="A100" s="63">
        <v>292</v>
      </c>
      <c r="B100" s="61" t="s">
        <v>233</v>
      </c>
      <c r="C100" s="144"/>
      <c r="D100" s="144"/>
      <c r="E100" s="144"/>
      <c r="F100" s="144"/>
      <c r="G100" s="144"/>
      <c r="H100" s="144"/>
      <c r="I100" s="144"/>
      <c r="J100" s="144"/>
      <c r="K100" s="144"/>
      <c r="L100" s="144"/>
      <c r="M100" s="171">
        <f t="shared" si="14"/>
        <v>0</v>
      </c>
      <c r="N100" s="135"/>
    </row>
    <row r="101" spans="1:14" customFormat="1" ht="38.25" customHeight="1">
      <c r="A101" s="63">
        <v>293</v>
      </c>
      <c r="B101" s="61" t="s">
        <v>234</v>
      </c>
      <c r="C101" s="144"/>
      <c r="D101" s="144"/>
      <c r="E101" s="144"/>
      <c r="F101" s="144"/>
      <c r="G101" s="144"/>
      <c r="H101" s="144"/>
      <c r="I101" s="144"/>
      <c r="J101" s="144"/>
      <c r="K101" s="144"/>
      <c r="L101" s="144"/>
      <c r="M101" s="171">
        <f t="shared" si="14"/>
        <v>0</v>
      </c>
      <c r="N101" s="135"/>
    </row>
    <row r="102" spans="1:14" customFormat="1" ht="25.5">
      <c r="A102" s="63">
        <v>294</v>
      </c>
      <c r="B102" s="61" t="s">
        <v>235</v>
      </c>
      <c r="C102" s="144">
        <v>6705</v>
      </c>
      <c r="D102" s="144"/>
      <c r="E102" s="144"/>
      <c r="F102" s="144"/>
      <c r="G102" s="144"/>
      <c r="H102" s="144"/>
      <c r="I102" s="144"/>
      <c r="J102" s="144"/>
      <c r="K102" s="144"/>
      <c r="L102" s="144"/>
      <c r="M102" s="171">
        <f t="shared" si="14"/>
        <v>6705</v>
      </c>
      <c r="N102" s="135"/>
    </row>
    <row r="103" spans="1:14" customFormat="1" ht="42" customHeight="1">
      <c r="A103" s="63">
        <v>295</v>
      </c>
      <c r="B103" s="61" t="s">
        <v>236</v>
      </c>
      <c r="C103" s="144"/>
      <c r="D103" s="144"/>
      <c r="E103" s="144"/>
      <c r="F103" s="144"/>
      <c r="G103" s="144"/>
      <c r="H103" s="144"/>
      <c r="I103" s="144"/>
      <c r="J103" s="144"/>
      <c r="K103" s="144"/>
      <c r="L103" s="144"/>
      <c r="M103" s="171">
        <f t="shared" si="14"/>
        <v>0</v>
      </c>
      <c r="N103" s="135"/>
    </row>
    <row r="104" spans="1:14" customFormat="1" ht="26.25" customHeight="1">
      <c r="A104" s="63">
        <v>296</v>
      </c>
      <c r="B104" s="61" t="s">
        <v>237</v>
      </c>
      <c r="C104" s="144">
        <v>52900</v>
      </c>
      <c r="D104" s="144"/>
      <c r="E104" s="144"/>
      <c r="F104" s="144"/>
      <c r="G104" s="144"/>
      <c r="H104" s="144"/>
      <c r="I104" s="144"/>
      <c r="J104" s="144"/>
      <c r="K104" s="144"/>
      <c r="L104" s="144"/>
      <c r="M104" s="171">
        <f t="shared" si="14"/>
        <v>52900</v>
      </c>
      <c r="N104" s="135"/>
    </row>
    <row r="105" spans="1:14" customFormat="1" ht="24.75" customHeight="1">
      <c r="A105" s="63">
        <v>297</v>
      </c>
      <c r="B105" s="61" t="s">
        <v>238</v>
      </c>
      <c r="C105" s="144"/>
      <c r="D105" s="144"/>
      <c r="E105" s="144"/>
      <c r="F105" s="144"/>
      <c r="G105" s="144"/>
      <c r="H105" s="144"/>
      <c r="I105" s="144"/>
      <c r="J105" s="144"/>
      <c r="K105" s="144"/>
      <c r="L105" s="144"/>
      <c r="M105" s="171">
        <f t="shared" si="14"/>
        <v>0</v>
      </c>
      <c r="N105" s="135"/>
    </row>
    <row r="106" spans="1:14" customFormat="1" ht="30" customHeight="1">
      <c r="A106" s="63">
        <v>298</v>
      </c>
      <c r="B106" s="61" t="s">
        <v>239</v>
      </c>
      <c r="C106" s="144">
        <v>57189</v>
      </c>
      <c r="D106" s="144"/>
      <c r="E106" s="144"/>
      <c r="F106" s="144"/>
      <c r="G106" s="144"/>
      <c r="H106" s="144"/>
      <c r="I106" s="144"/>
      <c r="J106" s="144"/>
      <c r="K106" s="144"/>
      <c r="L106" s="144"/>
      <c r="M106" s="171">
        <f t="shared" si="14"/>
        <v>57189</v>
      </c>
      <c r="N106" s="135"/>
    </row>
    <row r="107" spans="1:14" customFormat="1" ht="25.5" customHeight="1">
      <c r="A107" s="63">
        <v>299</v>
      </c>
      <c r="B107" s="61" t="s">
        <v>240</v>
      </c>
      <c r="C107" s="144"/>
      <c r="D107" s="144"/>
      <c r="E107" s="144"/>
      <c r="F107" s="144"/>
      <c r="G107" s="144"/>
      <c r="H107" s="144"/>
      <c r="I107" s="144"/>
      <c r="J107" s="144"/>
      <c r="K107" s="144"/>
      <c r="L107" s="144"/>
      <c r="M107" s="171">
        <f t="shared" si="14"/>
        <v>0</v>
      </c>
      <c r="N107" s="135"/>
    </row>
    <row r="108" spans="1:14" s="101" customFormat="1" ht="25.5" customHeight="1">
      <c r="A108" s="187">
        <v>3000</v>
      </c>
      <c r="B108" s="188" t="s">
        <v>51</v>
      </c>
      <c r="C108" s="189">
        <f t="shared" ref="C108:N108" si="20">C109+C119+C129+C139+C149+C159+C167+C177+C183</f>
        <v>22353229.02</v>
      </c>
      <c r="D108" s="189">
        <f>D109+D119+D129+D139+D149+D159+D167+D177+D183</f>
        <v>0</v>
      </c>
      <c r="E108" s="189">
        <f t="shared" si="20"/>
        <v>0</v>
      </c>
      <c r="F108" s="189">
        <f t="shared" si="20"/>
        <v>0</v>
      </c>
      <c r="G108" s="189">
        <f t="shared" si="20"/>
        <v>575649</v>
      </c>
      <c r="H108" s="189">
        <f t="shared" si="20"/>
        <v>2290389</v>
      </c>
      <c r="I108" s="189">
        <f t="shared" si="20"/>
        <v>0</v>
      </c>
      <c r="J108" s="189">
        <f t="shared" si="20"/>
        <v>15679027</v>
      </c>
      <c r="K108" s="189">
        <f t="shared" si="20"/>
        <v>0</v>
      </c>
      <c r="L108" s="189">
        <f t="shared" si="20"/>
        <v>0</v>
      </c>
      <c r="M108" s="189">
        <f t="shared" si="14"/>
        <v>40898294.019999996</v>
      </c>
      <c r="N108" s="141">
        <f t="shared" si="20"/>
        <v>0</v>
      </c>
    </row>
    <row r="109" spans="1:14" customFormat="1" ht="25.5" customHeight="1">
      <c r="A109" s="172">
        <v>3100</v>
      </c>
      <c r="B109" s="173" t="s">
        <v>241</v>
      </c>
      <c r="C109" s="174">
        <f>SUM(C110:C118)</f>
        <v>256253</v>
      </c>
      <c r="D109" s="174">
        <f>SUM(D110:D118)</f>
        <v>0</v>
      </c>
      <c r="E109" s="174">
        <f t="shared" ref="E109:N109" si="21">SUM(E110:E118)</f>
        <v>0</v>
      </c>
      <c r="F109" s="174">
        <f t="shared" si="21"/>
        <v>0</v>
      </c>
      <c r="G109" s="174">
        <f t="shared" si="21"/>
        <v>0</v>
      </c>
      <c r="H109" s="174">
        <f t="shared" si="21"/>
        <v>2139389</v>
      </c>
      <c r="I109" s="174">
        <f t="shared" si="21"/>
        <v>0</v>
      </c>
      <c r="J109" s="174">
        <f t="shared" si="21"/>
        <v>15264493</v>
      </c>
      <c r="K109" s="174">
        <f t="shared" si="21"/>
        <v>0</v>
      </c>
      <c r="L109" s="174">
        <f t="shared" si="21"/>
        <v>0</v>
      </c>
      <c r="M109" s="174">
        <f t="shared" si="14"/>
        <v>17660135</v>
      </c>
      <c r="N109" s="139">
        <f t="shared" si="21"/>
        <v>0</v>
      </c>
    </row>
    <row r="110" spans="1:14" customFormat="1" ht="25.5" customHeight="1">
      <c r="A110" s="63">
        <v>311</v>
      </c>
      <c r="B110" s="61" t="s">
        <v>242</v>
      </c>
      <c r="C110" s="144"/>
      <c r="D110" s="144"/>
      <c r="E110" s="144"/>
      <c r="F110" s="144"/>
      <c r="G110" s="144"/>
      <c r="H110" s="158">
        <v>2139389</v>
      </c>
      <c r="I110" s="144"/>
      <c r="J110" s="144">
        <v>15264493</v>
      </c>
      <c r="K110" s="144"/>
      <c r="L110" s="144"/>
      <c r="M110" s="171">
        <f t="shared" si="14"/>
        <v>17403882</v>
      </c>
      <c r="N110" s="135"/>
    </row>
    <row r="111" spans="1:14" customFormat="1" ht="25.5" customHeight="1">
      <c r="A111" s="63">
        <v>312</v>
      </c>
      <c r="B111" s="61" t="s">
        <v>243</v>
      </c>
      <c r="C111" s="144"/>
      <c r="D111" s="144"/>
      <c r="E111" s="144"/>
      <c r="F111" s="144"/>
      <c r="G111" s="144"/>
      <c r="H111" s="144"/>
      <c r="I111" s="144"/>
      <c r="J111" s="144"/>
      <c r="K111" s="144"/>
      <c r="L111" s="144"/>
      <c r="M111" s="171">
        <f t="shared" si="14"/>
        <v>0</v>
      </c>
      <c r="N111" s="135"/>
    </row>
    <row r="112" spans="1:14" customFormat="1" ht="25.5" customHeight="1">
      <c r="A112" s="63">
        <v>313</v>
      </c>
      <c r="B112" s="61" t="s">
        <v>244</v>
      </c>
      <c r="C112" s="144"/>
      <c r="D112" s="144"/>
      <c r="E112" s="144"/>
      <c r="F112" s="144"/>
      <c r="G112" s="144"/>
      <c r="H112" s="144"/>
      <c r="I112" s="144"/>
      <c r="J112" s="158"/>
      <c r="K112" s="144"/>
      <c r="L112" s="144"/>
      <c r="M112" s="171">
        <f t="shared" si="14"/>
        <v>0</v>
      </c>
      <c r="N112" s="135"/>
    </row>
    <row r="113" spans="1:14" customFormat="1" ht="25.5" customHeight="1">
      <c r="A113" s="63">
        <v>314</v>
      </c>
      <c r="B113" s="61" t="s">
        <v>245</v>
      </c>
      <c r="C113" s="144">
        <v>254000</v>
      </c>
      <c r="D113" s="144"/>
      <c r="E113" s="144"/>
      <c r="F113" s="144"/>
      <c r="G113" s="144"/>
      <c r="H113" s="144"/>
      <c r="I113" s="144"/>
      <c r="J113" s="144"/>
      <c r="K113" s="144"/>
      <c r="L113" s="144"/>
      <c r="M113" s="171">
        <f t="shared" si="14"/>
        <v>254000</v>
      </c>
      <c r="N113" s="135"/>
    </row>
    <row r="114" spans="1:14" customFormat="1" ht="25.5" customHeight="1">
      <c r="A114" s="63">
        <v>315</v>
      </c>
      <c r="B114" s="61" t="s">
        <v>246</v>
      </c>
      <c r="C114" s="144"/>
      <c r="D114" s="144"/>
      <c r="E114" s="144"/>
      <c r="F114" s="144"/>
      <c r="G114" s="144"/>
      <c r="H114" s="144"/>
      <c r="I114" s="144"/>
      <c r="J114" s="144"/>
      <c r="K114" s="144"/>
      <c r="L114" s="144"/>
      <c r="M114" s="171">
        <f t="shared" si="14"/>
        <v>0</v>
      </c>
      <c r="N114" s="135"/>
    </row>
    <row r="115" spans="1:14" customFormat="1" ht="25.5" customHeight="1">
      <c r="A115" s="63">
        <v>316</v>
      </c>
      <c r="B115" s="61" t="s">
        <v>247</v>
      </c>
      <c r="C115" s="144"/>
      <c r="D115" s="144"/>
      <c r="E115" s="144"/>
      <c r="F115" s="144"/>
      <c r="G115" s="144"/>
      <c r="H115" s="144"/>
      <c r="I115" s="144"/>
      <c r="J115" s="144"/>
      <c r="K115" s="144"/>
      <c r="L115" s="144"/>
      <c r="M115" s="171">
        <f t="shared" si="14"/>
        <v>0</v>
      </c>
      <c r="N115" s="135"/>
    </row>
    <row r="116" spans="1:14" customFormat="1" ht="28.15" customHeight="1">
      <c r="A116" s="63">
        <v>317</v>
      </c>
      <c r="B116" s="61" t="s">
        <v>248</v>
      </c>
      <c r="C116" s="144"/>
      <c r="D116" s="144"/>
      <c r="E116" s="144"/>
      <c r="F116" s="144"/>
      <c r="G116" s="144"/>
      <c r="H116" s="144"/>
      <c r="I116" s="144"/>
      <c r="J116" s="144"/>
      <c r="K116" s="144"/>
      <c r="L116" s="144"/>
      <c r="M116" s="171">
        <f t="shared" si="14"/>
        <v>0</v>
      </c>
      <c r="N116" s="135"/>
    </row>
    <row r="117" spans="1:14" customFormat="1" ht="25.5" customHeight="1">
      <c r="A117" s="63">
        <v>318</v>
      </c>
      <c r="B117" s="61" t="s">
        <v>249</v>
      </c>
      <c r="C117" s="144">
        <v>2253</v>
      </c>
      <c r="D117" s="144"/>
      <c r="E117" s="144"/>
      <c r="F117" s="144"/>
      <c r="G117" s="144"/>
      <c r="H117" s="144"/>
      <c r="I117" s="144"/>
      <c r="J117" s="144"/>
      <c r="K117" s="144"/>
      <c r="L117" s="144"/>
      <c r="M117" s="171">
        <f t="shared" si="14"/>
        <v>2253</v>
      </c>
      <c r="N117" s="135"/>
    </row>
    <row r="118" spans="1:14" customFormat="1" ht="25.5" customHeight="1">
      <c r="A118" s="63">
        <v>319</v>
      </c>
      <c r="B118" s="61" t="s">
        <v>250</v>
      </c>
      <c r="C118" s="144"/>
      <c r="D118" s="144"/>
      <c r="E118" s="144"/>
      <c r="F118" s="144"/>
      <c r="G118" s="144"/>
      <c r="H118" s="144"/>
      <c r="I118" s="144"/>
      <c r="J118" s="144"/>
      <c r="K118" s="144"/>
      <c r="L118" s="144"/>
      <c r="M118" s="171">
        <f t="shared" si="14"/>
        <v>0</v>
      </c>
      <c r="N118" s="135"/>
    </row>
    <row r="119" spans="1:14" customFormat="1" ht="25.5" customHeight="1">
      <c r="A119" s="172">
        <v>3200</v>
      </c>
      <c r="B119" s="173" t="s">
        <v>251</v>
      </c>
      <c r="C119" s="174">
        <f t="shared" ref="C119:N119" si="22">SUM(C120:C128)</f>
        <v>12631058</v>
      </c>
      <c r="D119" s="174">
        <f>SUM(D120:D128)</f>
        <v>0</v>
      </c>
      <c r="E119" s="174">
        <f t="shared" si="22"/>
        <v>0</v>
      </c>
      <c r="F119" s="174">
        <f t="shared" si="22"/>
        <v>0</v>
      </c>
      <c r="G119" s="174">
        <f t="shared" si="22"/>
        <v>0</v>
      </c>
      <c r="H119" s="174">
        <f t="shared" si="22"/>
        <v>151000</v>
      </c>
      <c r="I119" s="174">
        <f t="shared" si="22"/>
        <v>0</v>
      </c>
      <c r="J119" s="174">
        <f t="shared" si="22"/>
        <v>7076</v>
      </c>
      <c r="K119" s="174">
        <f t="shared" si="22"/>
        <v>0</v>
      </c>
      <c r="L119" s="174">
        <f t="shared" si="22"/>
        <v>0</v>
      </c>
      <c r="M119" s="174">
        <f t="shared" si="14"/>
        <v>12789134</v>
      </c>
      <c r="N119" s="139">
        <f t="shared" si="22"/>
        <v>0</v>
      </c>
    </row>
    <row r="120" spans="1:14" ht="25.5" customHeight="1">
      <c r="A120" s="63">
        <v>321</v>
      </c>
      <c r="B120" s="61" t="s">
        <v>252</v>
      </c>
      <c r="C120" s="144">
        <v>409000</v>
      </c>
      <c r="D120" s="144"/>
      <c r="E120" s="144"/>
      <c r="F120" s="144"/>
      <c r="G120" s="144"/>
      <c r="H120" s="144">
        <v>151000</v>
      </c>
      <c r="I120" s="144"/>
      <c r="J120" s="144"/>
      <c r="K120" s="144"/>
      <c r="L120" s="144"/>
      <c r="M120" s="170">
        <f t="shared" si="14"/>
        <v>560000</v>
      </c>
      <c r="N120" s="142"/>
    </row>
    <row r="121" spans="1:14" ht="25.5" customHeight="1">
      <c r="A121" s="63">
        <v>322</v>
      </c>
      <c r="B121" s="61" t="s">
        <v>253</v>
      </c>
      <c r="C121" s="144">
        <v>577815</v>
      </c>
      <c r="D121" s="144"/>
      <c r="E121" s="144"/>
      <c r="F121" s="144"/>
      <c r="G121" s="144"/>
      <c r="H121" s="144"/>
      <c r="I121" s="144"/>
      <c r="J121" s="144"/>
      <c r="K121" s="144"/>
      <c r="L121" s="144"/>
      <c r="M121" s="170">
        <f t="shared" si="14"/>
        <v>577815</v>
      </c>
      <c r="N121" s="142"/>
    </row>
    <row r="122" spans="1:14" ht="25.5">
      <c r="A122" s="63">
        <v>323</v>
      </c>
      <c r="B122" s="61" t="s">
        <v>254</v>
      </c>
      <c r="C122" s="144">
        <v>350213</v>
      </c>
      <c r="D122" s="144"/>
      <c r="E122" s="144"/>
      <c r="F122" s="144"/>
      <c r="G122" s="144"/>
      <c r="H122" s="144"/>
      <c r="I122" s="144"/>
      <c r="J122" s="144">
        <v>6612</v>
      </c>
      <c r="K122" s="144"/>
      <c r="L122" s="144"/>
      <c r="M122" s="170">
        <f t="shared" si="14"/>
        <v>356825</v>
      </c>
      <c r="N122" s="142"/>
    </row>
    <row r="123" spans="1:14" ht="30" customHeight="1">
      <c r="A123" s="63">
        <v>324</v>
      </c>
      <c r="B123" s="61" t="s">
        <v>255</v>
      </c>
      <c r="C123" s="144"/>
      <c r="D123" s="144"/>
      <c r="E123" s="144"/>
      <c r="F123" s="144"/>
      <c r="G123" s="144"/>
      <c r="H123" s="144"/>
      <c r="I123" s="144"/>
      <c r="J123" s="144"/>
      <c r="K123" s="144"/>
      <c r="L123" s="144"/>
      <c r="M123" s="170">
        <f t="shared" si="14"/>
        <v>0</v>
      </c>
      <c r="N123" s="142"/>
    </row>
    <row r="124" spans="1:14" ht="25.5" customHeight="1">
      <c r="A124" s="63">
        <v>325</v>
      </c>
      <c r="B124" s="61" t="s">
        <v>256</v>
      </c>
      <c r="C124" s="144">
        <v>11294030</v>
      </c>
      <c r="D124" s="144"/>
      <c r="E124" s="144"/>
      <c r="F124" s="144"/>
      <c r="G124" s="144"/>
      <c r="H124" s="144"/>
      <c r="I124" s="144"/>
      <c r="J124" s="144">
        <v>464</v>
      </c>
      <c r="K124" s="144"/>
      <c r="L124" s="144"/>
      <c r="M124" s="170">
        <f t="shared" si="14"/>
        <v>11294494</v>
      </c>
      <c r="N124" s="142"/>
    </row>
    <row r="125" spans="1:14" ht="25.5" customHeight="1">
      <c r="A125" s="63">
        <v>326</v>
      </c>
      <c r="B125" s="61" t="s">
        <v>257</v>
      </c>
      <c r="C125" s="144"/>
      <c r="D125" s="144"/>
      <c r="E125" s="144"/>
      <c r="F125" s="144"/>
      <c r="G125" s="144"/>
      <c r="H125" s="144"/>
      <c r="I125" s="144"/>
      <c r="J125" s="144"/>
      <c r="K125" s="144"/>
      <c r="L125" s="144"/>
      <c r="M125" s="170">
        <f t="shared" si="14"/>
        <v>0</v>
      </c>
      <c r="N125" s="142"/>
    </row>
    <row r="126" spans="1:14" ht="25.5" customHeight="1">
      <c r="A126" s="63">
        <v>327</v>
      </c>
      <c r="B126" s="61" t="s">
        <v>258</v>
      </c>
      <c r="C126" s="144"/>
      <c r="D126" s="144"/>
      <c r="E126" s="144"/>
      <c r="F126" s="144"/>
      <c r="G126" s="144"/>
      <c r="H126" s="144"/>
      <c r="I126" s="144"/>
      <c r="J126" s="144"/>
      <c r="K126" s="144"/>
      <c r="L126" s="144"/>
      <c r="M126" s="170">
        <f t="shared" si="14"/>
        <v>0</v>
      </c>
      <c r="N126" s="142"/>
    </row>
    <row r="127" spans="1:14" ht="25.5" customHeight="1">
      <c r="A127" s="63">
        <v>328</v>
      </c>
      <c r="B127" s="61" t="s">
        <v>259</v>
      </c>
      <c r="C127" s="144"/>
      <c r="D127" s="144"/>
      <c r="E127" s="144"/>
      <c r="F127" s="144"/>
      <c r="G127" s="144"/>
      <c r="H127" s="144"/>
      <c r="I127" s="144"/>
      <c r="J127" s="144"/>
      <c r="K127" s="144"/>
      <c r="L127" s="144"/>
      <c r="M127" s="170">
        <f t="shared" si="14"/>
        <v>0</v>
      </c>
      <c r="N127" s="142"/>
    </row>
    <row r="128" spans="1:14" ht="25.5" customHeight="1">
      <c r="A128" s="63">
        <v>329</v>
      </c>
      <c r="B128" s="61" t="s">
        <v>260</v>
      </c>
      <c r="C128" s="144"/>
      <c r="D128" s="144"/>
      <c r="E128" s="144"/>
      <c r="F128" s="144"/>
      <c r="G128" s="144"/>
      <c r="H128" s="144"/>
      <c r="I128" s="144"/>
      <c r="J128" s="144"/>
      <c r="K128" s="144"/>
      <c r="L128" s="144"/>
      <c r="M128" s="170">
        <f t="shared" si="14"/>
        <v>0</v>
      </c>
      <c r="N128" s="142"/>
    </row>
    <row r="129" spans="1:14" customFormat="1" ht="30">
      <c r="A129" s="172">
        <v>3300</v>
      </c>
      <c r="B129" s="173" t="s">
        <v>261</v>
      </c>
      <c r="C129" s="174">
        <f t="shared" ref="C129:N129" si="23">SUM(C130:C138)</f>
        <v>1071301</v>
      </c>
      <c r="D129" s="174">
        <f>SUM(D130:D138)</f>
        <v>0</v>
      </c>
      <c r="E129" s="174">
        <f t="shared" si="23"/>
        <v>0</v>
      </c>
      <c r="F129" s="174">
        <f t="shared" si="23"/>
        <v>0</v>
      </c>
      <c r="G129" s="174">
        <f t="shared" si="23"/>
        <v>0</v>
      </c>
      <c r="H129" s="174">
        <f t="shared" si="23"/>
        <v>0</v>
      </c>
      <c r="I129" s="174">
        <f t="shared" si="23"/>
        <v>0</v>
      </c>
      <c r="J129" s="174">
        <f t="shared" si="23"/>
        <v>0</v>
      </c>
      <c r="K129" s="174">
        <f t="shared" si="23"/>
        <v>0</v>
      </c>
      <c r="L129" s="174">
        <f t="shared" si="23"/>
        <v>0</v>
      </c>
      <c r="M129" s="174">
        <f t="shared" si="14"/>
        <v>1071301</v>
      </c>
      <c r="N129" s="139">
        <f t="shared" si="23"/>
        <v>0</v>
      </c>
    </row>
    <row r="130" spans="1:14" customFormat="1" ht="25.5" customHeight="1">
      <c r="A130" s="63">
        <v>331</v>
      </c>
      <c r="B130" s="60" t="s">
        <v>262</v>
      </c>
      <c r="C130" s="144"/>
      <c r="D130" s="144"/>
      <c r="E130" s="144"/>
      <c r="F130" s="144"/>
      <c r="G130" s="144"/>
      <c r="H130" s="144"/>
      <c r="I130" s="144"/>
      <c r="J130" s="144"/>
      <c r="K130" s="144"/>
      <c r="L130" s="144"/>
      <c r="M130" s="171">
        <f t="shared" si="14"/>
        <v>0</v>
      </c>
      <c r="N130" s="135"/>
    </row>
    <row r="131" spans="1:14" customFormat="1" ht="30.75" customHeight="1">
      <c r="A131" s="63">
        <v>332</v>
      </c>
      <c r="B131" s="61" t="s">
        <v>263</v>
      </c>
      <c r="C131" s="144"/>
      <c r="D131" s="144"/>
      <c r="E131" s="144"/>
      <c r="F131" s="144"/>
      <c r="G131" s="144"/>
      <c r="H131" s="144"/>
      <c r="I131" s="144"/>
      <c r="J131" s="144"/>
      <c r="K131" s="144"/>
      <c r="L131" s="144"/>
      <c r="M131" s="171">
        <f t="shared" si="14"/>
        <v>0</v>
      </c>
      <c r="N131" s="135"/>
    </row>
    <row r="132" spans="1:14" customFormat="1" ht="33" customHeight="1">
      <c r="A132" s="63">
        <v>333</v>
      </c>
      <c r="B132" s="61" t="s">
        <v>264</v>
      </c>
      <c r="C132" s="144">
        <v>946200</v>
      </c>
      <c r="D132" s="144"/>
      <c r="E132" s="144"/>
      <c r="F132" s="144"/>
      <c r="G132" s="144"/>
      <c r="H132" s="144"/>
      <c r="I132" s="144"/>
      <c r="J132" s="144"/>
      <c r="K132" s="144"/>
      <c r="L132" s="144"/>
      <c r="M132" s="171">
        <f t="shared" si="14"/>
        <v>946200</v>
      </c>
      <c r="N132" s="135"/>
    </row>
    <row r="133" spans="1:14" customFormat="1" ht="25.5" customHeight="1">
      <c r="A133" s="63">
        <v>334</v>
      </c>
      <c r="B133" s="61" t="s">
        <v>265</v>
      </c>
      <c r="C133" s="144">
        <v>22944</v>
      </c>
      <c r="D133" s="144"/>
      <c r="E133" s="144"/>
      <c r="F133" s="144"/>
      <c r="G133" s="144"/>
      <c r="H133" s="144"/>
      <c r="I133" s="144"/>
      <c r="J133" s="144"/>
      <c r="K133" s="144"/>
      <c r="L133" s="144"/>
      <c r="M133" s="171">
        <f t="shared" si="14"/>
        <v>22944</v>
      </c>
      <c r="N133" s="135"/>
    </row>
    <row r="134" spans="1:14" customFormat="1" ht="25.5" customHeight="1">
      <c r="A134" s="63">
        <v>335</v>
      </c>
      <c r="B134" s="61" t="s">
        <v>266</v>
      </c>
      <c r="C134" s="144"/>
      <c r="D134" s="144"/>
      <c r="E134" s="144"/>
      <c r="F134" s="144"/>
      <c r="G134" s="144"/>
      <c r="H134" s="144"/>
      <c r="I134" s="144"/>
      <c r="J134" s="144"/>
      <c r="K134" s="144"/>
      <c r="L134" s="144"/>
      <c r="M134" s="171">
        <f t="shared" si="14"/>
        <v>0</v>
      </c>
      <c r="N134" s="135"/>
    </row>
    <row r="135" spans="1:14" customFormat="1" ht="25.5">
      <c r="A135" s="63">
        <v>336</v>
      </c>
      <c r="B135" s="61" t="s">
        <v>267</v>
      </c>
      <c r="C135" s="144">
        <v>2111</v>
      </c>
      <c r="D135" s="144"/>
      <c r="E135" s="144"/>
      <c r="F135" s="144"/>
      <c r="G135" s="144"/>
      <c r="H135" s="144"/>
      <c r="I135" s="144"/>
      <c r="J135" s="144"/>
      <c r="K135" s="144"/>
      <c r="L135" s="144"/>
      <c r="M135" s="171">
        <f t="shared" ref="M135:M198" si="24">SUM(C135:L135)</f>
        <v>2111</v>
      </c>
      <c r="N135" s="135"/>
    </row>
    <row r="136" spans="1:14" customFormat="1" ht="25.5" customHeight="1">
      <c r="A136" s="63">
        <v>337</v>
      </c>
      <c r="B136" s="61" t="s">
        <v>268</v>
      </c>
      <c r="C136" s="144"/>
      <c r="D136" s="144"/>
      <c r="E136" s="144"/>
      <c r="F136" s="144"/>
      <c r="G136" s="144"/>
      <c r="H136" s="144"/>
      <c r="I136" s="144"/>
      <c r="J136" s="144"/>
      <c r="K136" s="144"/>
      <c r="L136" s="144"/>
      <c r="M136" s="171">
        <f t="shared" si="24"/>
        <v>0</v>
      </c>
      <c r="N136" s="135"/>
    </row>
    <row r="137" spans="1:14" customFormat="1" ht="25.5" customHeight="1">
      <c r="A137" s="63">
        <v>338</v>
      </c>
      <c r="B137" s="61" t="s">
        <v>269</v>
      </c>
      <c r="C137" s="144"/>
      <c r="D137" s="144"/>
      <c r="E137" s="144"/>
      <c r="F137" s="144"/>
      <c r="G137" s="144"/>
      <c r="H137" s="144"/>
      <c r="I137" s="144"/>
      <c r="J137" s="144"/>
      <c r="K137" s="144"/>
      <c r="L137" s="144"/>
      <c r="M137" s="171">
        <f t="shared" si="24"/>
        <v>0</v>
      </c>
      <c r="N137" s="135"/>
    </row>
    <row r="138" spans="1:14" customFormat="1" ht="25.5" customHeight="1">
      <c r="A138" s="63">
        <v>339</v>
      </c>
      <c r="B138" s="61" t="s">
        <v>270</v>
      </c>
      <c r="C138" s="144">
        <v>100046</v>
      </c>
      <c r="D138" s="144"/>
      <c r="E138" s="144"/>
      <c r="F138" s="144"/>
      <c r="G138" s="144"/>
      <c r="H138" s="144"/>
      <c r="I138" s="144"/>
      <c r="J138" s="144"/>
      <c r="K138" s="144"/>
      <c r="L138" s="144"/>
      <c r="M138" s="171">
        <f t="shared" si="24"/>
        <v>100046</v>
      </c>
      <c r="N138" s="135"/>
    </row>
    <row r="139" spans="1:14" customFormat="1" ht="25.5" customHeight="1">
      <c r="A139" s="172">
        <v>3400</v>
      </c>
      <c r="B139" s="173" t="s">
        <v>271</v>
      </c>
      <c r="C139" s="174">
        <f t="shared" ref="C139:N139" si="25">SUM(C140:C148)</f>
        <v>241887.02</v>
      </c>
      <c r="D139" s="174">
        <f>SUM(D140:D148)</f>
        <v>0</v>
      </c>
      <c r="E139" s="174">
        <f t="shared" si="25"/>
        <v>0</v>
      </c>
      <c r="F139" s="174">
        <f t="shared" si="25"/>
        <v>0</v>
      </c>
      <c r="G139" s="174">
        <f t="shared" si="25"/>
        <v>575649</v>
      </c>
      <c r="H139" s="174">
        <f t="shared" si="25"/>
        <v>0</v>
      </c>
      <c r="I139" s="174">
        <f t="shared" si="25"/>
        <v>0</v>
      </c>
      <c r="J139" s="174">
        <f t="shared" si="25"/>
        <v>1131</v>
      </c>
      <c r="K139" s="174">
        <f t="shared" si="25"/>
        <v>0</v>
      </c>
      <c r="L139" s="174">
        <f t="shared" si="25"/>
        <v>0</v>
      </c>
      <c r="M139" s="174">
        <f t="shared" si="24"/>
        <v>818667.02</v>
      </c>
      <c r="N139" s="139">
        <f t="shared" si="25"/>
        <v>0</v>
      </c>
    </row>
    <row r="140" spans="1:14" customFormat="1" ht="25.5" customHeight="1">
      <c r="A140" s="63">
        <v>341</v>
      </c>
      <c r="B140" s="61" t="s">
        <v>272</v>
      </c>
      <c r="C140" s="144">
        <v>39454.019999999997</v>
      </c>
      <c r="D140" s="144"/>
      <c r="E140" s="144"/>
      <c r="F140" s="144"/>
      <c r="G140" s="144">
        <v>575649</v>
      </c>
      <c r="H140" s="144"/>
      <c r="I140" s="144"/>
      <c r="J140" s="144">
        <v>1131</v>
      </c>
      <c r="K140" s="144"/>
      <c r="L140" s="144"/>
      <c r="M140" s="171">
        <f t="shared" si="24"/>
        <v>616234.02</v>
      </c>
      <c r="N140" s="135"/>
    </row>
    <row r="141" spans="1:14" customFormat="1" ht="25.5" customHeight="1">
      <c r="A141" s="63">
        <v>342</v>
      </c>
      <c r="B141" s="61" t="s">
        <v>273</v>
      </c>
      <c r="C141" s="144"/>
      <c r="D141" s="144"/>
      <c r="E141" s="144"/>
      <c r="F141" s="144"/>
      <c r="G141" s="158"/>
      <c r="H141" s="144"/>
      <c r="I141" s="144"/>
      <c r="J141" s="144"/>
      <c r="K141" s="144"/>
      <c r="L141" s="144"/>
      <c r="M141" s="171">
        <f t="shared" si="24"/>
        <v>0</v>
      </c>
      <c r="N141" s="135"/>
    </row>
    <row r="142" spans="1:14" customFormat="1" ht="25.5" customHeight="1">
      <c r="A142" s="63">
        <v>343</v>
      </c>
      <c r="B142" s="61" t="s">
        <v>274</v>
      </c>
      <c r="C142" s="144"/>
      <c r="D142" s="144"/>
      <c r="E142" s="144"/>
      <c r="F142" s="144"/>
      <c r="G142" s="144"/>
      <c r="H142" s="144"/>
      <c r="I142" s="144"/>
      <c r="J142" s="144"/>
      <c r="K142" s="144"/>
      <c r="L142" s="144"/>
      <c r="M142" s="171">
        <f t="shared" si="24"/>
        <v>0</v>
      </c>
      <c r="N142" s="135"/>
    </row>
    <row r="143" spans="1:14" customFormat="1" ht="25.5" customHeight="1">
      <c r="A143" s="63">
        <v>344</v>
      </c>
      <c r="B143" s="61" t="s">
        <v>275</v>
      </c>
      <c r="C143" s="144">
        <v>202433</v>
      </c>
      <c r="D143" s="144"/>
      <c r="E143" s="144"/>
      <c r="F143" s="144"/>
      <c r="G143" s="144"/>
      <c r="H143" s="144"/>
      <c r="I143" s="144"/>
      <c r="J143" s="144"/>
      <c r="K143" s="144"/>
      <c r="L143" s="144"/>
      <c r="M143" s="171">
        <f t="shared" si="24"/>
        <v>202433</v>
      </c>
      <c r="N143" s="135"/>
    </row>
    <row r="144" spans="1:14" customFormat="1" ht="25.5" customHeight="1">
      <c r="A144" s="63">
        <v>345</v>
      </c>
      <c r="B144" s="61" t="s">
        <v>276</v>
      </c>
      <c r="C144" s="144"/>
      <c r="D144" s="144"/>
      <c r="E144" s="144"/>
      <c r="F144" s="144"/>
      <c r="G144" s="144"/>
      <c r="H144" s="144"/>
      <c r="I144" s="144"/>
      <c r="J144" s="144"/>
      <c r="K144" s="144"/>
      <c r="L144" s="144"/>
      <c r="M144" s="171">
        <f t="shared" si="24"/>
        <v>0</v>
      </c>
      <c r="N144" s="135"/>
    </row>
    <row r="145" spans="1:14" customFormat="1" ht="25.5" customHeight="1">
      <c r="A145" s="63">
        <v>346</v>
      </c>
      <c r="B145" s="61" t="s">
        <v>277</v>
      </c>
      <c r="C145" s="144"/>
      <c r="D145" s="144"/>
      <c r="E145" s="144"/>
      <c r="F145" s="144"/>
      <c r="G145" s="144"/>
      <c r="H145" s="144"/>
      <c r="I145" s="144"/>
      <c r="J145" s="144"/>
      <c r="K145" s="144"/>
      <c r="L145" s="144"/>
      <c r="M145" s="171">
        <f t="shared" si="24"/>
        <v>0</v>
      </c>
      <c r="N145" s="135"/>
    </row>
    <row r="146" spans="1:14" customFormat="1" ht="25.5" customHeight="1">
      <c r="A146" s="63">
        <v>347</v>
      </c>
      <c r="B146" s="61" t="s">
        <v>278</v>
      </c>
      <c r="C146" s="144"/>
      <c r="D146" s="144"/>
      <c r="E146" s="144"/>
      <c r="F146" s="144"/>
      <c r="G146" s="144"/>
      <c r="H146" s="144"/>
      <c r="I146" s="144"/>
      <c r="J146" s="144"/>
      <c r="K146" s="144"/>
      <c r="L146" s="144"/>
      <c r="M146" s="171">
        <f t="shared" si="24"/>
        <v>0</v>
      </c>
      <c r="N146" s="135"/>
    </row>
    <row r="147" spans="1:14" customFormat="1" ht="25.5" customHeight="1">
      <c r="A147" s="63">
        <v>348</v>
      </c>
      <c r="B147" s="61" t="s">
        <v>279</v>
      </c>
      <c r="C147" s="144"/>
      <c r="D147" s="144"/>
      <c r="E147" s="144"/>
      <c r="F147" s="144"/>
      <c r="G147" s="144"/>
      <c r="H147" s="144"/>
      <c r="I147" s="144"/>
      <c r="J147" s="144"/>
      <c r="K147" s="144"/>
      <c r="L147" s="144"/>
      <c r="M147" s="171">
        <f t="shared" si="24"/>
        <v>0</v>
      </c>
      <c r="N147" s="135"/>
    </row>
    <row r="148" spans="1:14" customFormat="1" ht="25.5" customHeight="1">
      <c r="A148" s="63">
        <v>349</v>
      </c>
      <c r="B148" s="61" t="s">
        <v>280</v>
      </c>
      <c r="C148" s="144"/>
      <c r="D148" s="144"/>
      <c r="E148" s="144"/>
      <c r="F148" s="144"/>
      <c r="G148" s="144"/>
      <c r="H148" s="144"/>
      <c r="I148" s="144"/>
      <c r="J148" s="144"/>
      <c r="K148" s="144"/>
      <c r="L148" s="144"/>
      <c r="M148" s="171">
        <f t="shared" si="24"/>
        <v>0</v>
      </c>
      <c r="N148" s="135"/>
    </row>
    <row r="149" spans="1:14" customFormat="1" ht="30">
      <c r="A149" s="172">
        <v>3500</v>
      </c>
      <c r="B149" s="173" t="s">
        <v>281</v>
      </c>
      <c r="C149" s="174">
        <f t="shared" ref="C149:N149" si="26">SUM(C150:C158)</f>
        <v>1616730</v>
      </c>
      <c r="D149" s="174">
        <f>SUM(D150:D158)</f>
        <v>0</v>
      </c>
      <c r="E149" s="174">
        <f t="shared" si="26"/>
        <v>0</v>
      </c>
      <c r="F149" s="174">
        <f t="shared" si="26"/>
        <v>0</v>
      </c>
      <c r="G149" s="174">
        <f t="shared" si="26"/>
        <v>0</v>
      </c>
      <c r="H149" s="174">
        <f t="shared" si="26"/>
        <v>0</v>
      </c>
      <c r="I149" s="174">
        <f t="shared" si="26"/>
        <v>0</v>
      </c>
      <c r="J149" s="174">
        <f t="shared" si="26"/>
        <v>316912</v>
      </c>
      <c r="K149" s="174">
        <f t="shared" si="26"/>
        <v>0</v>
      </c>
      <c r="L149" s="174">
        <f t="shared" si="26"/>
        <v>0</v>
      </c>
      <c r="M149" s="174">
        <f t="shared" si="24"/>
        <v>1933642</v>
      </c>
      <c r="N149" s="139">
        <f t="shared" si="26"/>
        <v>0</v>
      </c>
    </row>
    <row r="150" spans="1:14" customFormat="1" ht="25.5" customHeight="1">
      <c r="A150" s="63">
        <v>351</v>
      </c>
      <c r="B150" s="61" t="s">
        <v>282</v>
      </c>
      <c r="C150" s="144">
        <v>1415707</v>
      </c>
      <c r="D150" s="144"/>
      <c r="E150" s="144"/>
      <c r="F150" s="144"/>
      <c r="G150" s="144">
        <v>0</v>
      </c>
      <c r="H150" s="144"/>
      <c r="I150" s="144"/>
      <c r="J150" s="144">
        <v>35015</v>
      </c>
      <c r="K150" s="144"/>
      <c r="L150" s="144"/>
      <c r="M150" s="171">
        <f t="shared" si="24"/>
        <v>1450722</v>
      </c>
      <c r="N150" s="135"/>
    </row>
    <row r="151" spans="1:14" customFormat="1" ht="34.5" customHeight="1">
      <c r="A151" s="63">
        <v>352</v>
      </c>
      <c r="B151" s="61" t="s">
        <v>283</v>
      </c>
      <c r="C151" s="144">
        <v>17106</v>
      </c>
      <c r="D151" s="144"/>
      <c r="E151" s="144"/>
      <c r="F151" s="144"/>
      <c r="G151" s="144"/>
      <c r="H151" s="144"/>
      <c r="I151" s="144"/>
      <c r="J151" s="144"/>
      <c r="K151" s="144"/>
      <c r="L151" s="144"/>
      <c r="M151" s="171">
        <f t="shared" si="24"/>
        <v>17106</v>
      </c>
      <c r="N151" s="135"/>
    </row>
    <row r="152" spans="1:14" customFormat="1" ht="33" customHeight="1">
      <c r="A152" s="63">
        <v>353</v>
      </c>
      <c r="B152" s="61" t="s">
        <v>284</v>
      </c>
      <c r="C152" s="144"/>
      <c r="D152" s="144"/>
      <c r="E152" s="144"/>
      <c r="F152" s="144"/>
      <c r="G152" s="144"/>
      <c r="H152" s="144"/>
      <c r="I152" s="144"/>
      <c r="J152" s="144"/>
      <c r="K152" s="144"/>
      <c r="L152" s="144"/>
      <c r="M152" s="171">
        <f t="shared" si="24"/>
        <v>0</v>
      </c>
      <c r="N152" s="135"/>
    </row>
    <row r="153" spans="1:14" customFormat="1" ht="29.25" customHeight="1">
      <c r="A153" s="63">
        <v>354</v>
      </c>
      <c r="B153" s="61" t="s">
        <v>285</v>
      </c>
      <c r="C153" s="144"/>
      <c r="D153" s="144"/>
      <c r="E153" s="144"/>
      <c r="F153" s="144"/>
      <c r="G153" s="144"/>
      <c r="H153" s="144"/>
      <c r="I153" s="144"/>
      <c r="J153" s="144"/>
      <c r="K153" s="144"/>
      <c r="L153" s="144"/>
      <c r="M153" s="171">
        <f t="shared" si="24"/>
        <v>0</v>
      </c>
      <c r="N153" s="135"/>
    </row>
    <row r="154" spans="1:14" customFormat="1" ht="25.5" customHeight="1">
      <c r="A154" s="63">
        <v>355</v>
      </c>
      <c r="B154" s="61" t="s">
        <v>286</v>
      </c>
      <c r="C154" s="144">
        <v>50000</v>
      </c>
      <c r="D154" s="144"/>
      <c r="E154" s="144"/>
      <c r="F154" s="144"/>
      <c r="G154" s="144"/>
      <c r="H154" s="144"/>
      <c r="I154" s="144"/>
      <c r="J154" s="144">
        <v>280679</v>
      </c>
      <c r="K154" s="144"/>
      <c r="L154" s="144"/>
      <c r="M154" s="171">
        <f t="shared" si="24"/>
        <v>330679</v>
      </c>
      <c r="N154" s="135"/>
    </row>
    <row r="155" spans="1:14" customFormat="1" ht="28.9" customHeight="1">
      <c r="A155" s="63">
        <v>356</v>
      </c>
      <c r="B155" s="61" t="s">
        <v>287</v>
      </c>
      <c r="C155" s="144"/>
      <c r="D155" s="144"/>
      <c r="E155" s="144"/>
      <c r="F155" s="144"/>
      <c r="G155" s="144"/>
      <c r="H155" s="144"/>
      <c r="I155" s="144"/>
      <c r="J155" s="144"/>
      <c r="K155" s="144"/>
      <c r="L155" s="144"/>
      <c r="M155" s="171">
        <f t="shared" si="24"/>
        <v>0</v>
      </c>
      <c r="N155" s="135"/>
    </row>
    <row r="156" spans="1:14" customFormat="1" ht="25.5">
      <c r="A156" s="63">
        <v>357</v>
      </c>
      <c r="B156" s="61" t="s">
        <v>288</v>
      </c>
      <c r="C156" s="144">
        <v>120175</v>
      </c>
      <c r="D156" s="144"/>
      <c r="E156" s="144"/>
      <c r="F156" s="144"/>
      <c r="G156" s="144"/>
      <c r="H156" s="144"/>
      <c r="I156" s="144"/>
      <c r="J156" s="144">
        <v>1218</v>
      </c>
      <c r="K156" s="144"/>
      <c r="L156" s="144"/>
      <c r="M156" s="171">
        <f t="shared" si="24"/>
        <v>121393</v>
      </c>
      <c r="N156" s="135"/>
    </row>
    <row r="157" spans="1:14" customFormat="1" ht="25.5" customHeight="1">
      <c r="A157" s="63">
        <v>358</v>
      </c>
      <c r="B157" s="61" t="s">
        <v>289</v>
      </c>
      <c r="C157" s="144"/>
      <c r="D157" s="144"/>
      <c r="E157" s="144"/>
      <c r="F157" s="144"/>
      <c r="G157" s="144"/>
      <c r="H157" s="144"/>
      <c r="I157" s="144"/>
      <c r="J157" s="144"/>
      <c r="K157" s="144"/>
      <c r="L157" s="144"/>
      <c r="M157" s="171">
        <f t="shared" si="24"/>
        <v>0</v>
      </c>
      <c r="N157" s="135"/>
    </row>
    <row r="158" spans="1:14" customFormat="1" ht="25.5" customHeight="1">
      <c r="A158" s="63">
        <v>359</v>
      </c>
      <c r="B158" s="61" t="s">
        <v>290</v>
      </c>
      <c r="C158" s="144">
        <v>13742</v>
      </c>
      <c r="D158" s="144"/>
      <c r="E158" s="144"/>
      <c r="F158" s="144"/>
      <c r="G158" s="144"/>
      <c r="H158" s="144"/>
      <c r="I158" s="144"/>
      <c r="J158" s="144"/>
      <c r="K158" s="144"/>
      <c r="L158" s="144"/>
      <c r="M158" s="171">
        <f t="shared" si="24"/>
        <v>13742</v>
      </c>
      <c r="N158" s="135"/>
    </row>
    <row r="159" spans="1:14" customFormat="1" ht="25.5" customHeight="1">
      <c r="A159" s="172">
        <v>3600</v>
      </c>
      <c r="B159" s="173" t="s">
        <v>291</v>
      </c>
      <c r="C159" s="174">
        <f t="shared" ref="C159:N159" si="27">SUM(C160:C166)</f>
        <v>363132</v>
      </c>
      <c r="D159" s="174">
        <f>SUM(D160:D166)</f>
        <v>0</v>
      </c>
      <c r="E159" s="174">
        <f t="shared" si="27"/>
        <v>0</v>
      </c>
      <c r="F159" s="174">
        <f t="shared" si="27"/>
        <v>0</v>
      </c>
      <c r="G159" s="174">
        <f t="shared" si="27"/>
        <v>0</v>
      </c>
      <c r="H159" s="174">
        <f t="shared" si="27"/>
        <v>0</v>
      </c>
      <c r="I159" s="174">
        <f t="shared" si="27"/>
        <v>0</v>
      </c>
      <c r="J159" s="174">
        <f t="shared" si="27"/>
        <v>0</v>
      </c>
      <c r="K159" s="174">
        <f t="shared" si="27"/>
        <v>0</v>
      </c>
      <c r="L159" s="174">
        <f t="shared" si="27"/>
        <v>0</v>
      </c>
      <c r="M159" s="174">
        <f t="shared" si="24"/>
        <v>363132</v>
      </c>
      <c r="N159" s="139">
        <f t="shared" si="27"/>
        <v>0</v>
      </c>
    </row>
    <row r="160" spans="1:14" customFormat="1" ht="29.25" customHeight="1">
      <c r="A160" s="63">
        <v>361</v>
      </c>
      <c r="B160" s="61" t="s">
        <v>292</v>
      </c>
      <c r="C160" s="144">
        <v>360000</v>
      </c>
      <c r="D160" s="144"/>
      <c r="E160" s="144"/>
      <c r="F160" s="144"/>
      <c r="G160" s="144"/>
      <c r="H160" s="144"/>
      <c r="I160" s="144"/>
      <c r="J160" s="144"/>
      <c r="K160" s="144"/>
      <c r="L160" s="144"/>
      <c r="M160" s="171">
        <f t="shared" si="24"/>
        <v>360000</v>
      </c>
      <c r="N160" s="135"/>
    </row>
    <row r="161" spans="1:14" customFormat="1" ht="34.5" customHeight="1">
      <c r="A161" s="63">
        <v>362</v>
      </c>
      <c r="B161" s="61" t="s">
        <v>293</v>
      </c>
      <c r="C161" s="144"/>
      <c r="D161" s="144"/>
      <c r="E161" s="144"/>
      <c r="F161" s="144"/>
      <c r="G161" s="144"/>
      <c r="H161" s="144"/>
      <c r="I161" s="144"/>
      <c r="J161" s="144"/>
      <c r="K161" s="144"/>
      <c r="L161" s="144"/>
      <c r="M161" s="171">
        <f t="shared" si="24"/>
        <v>0</v>
      </c>
      <c r="N161" s="135"/>
    </row>
    <row r="162" spans="1:14" customFormat="1" ht="29.25" customHeight="1">
      <c r="A162" s="63">
        <v>363</v>
      </c>
      <c r="B162" s="61" t="s">
        <v>294</v>
      </c>
      <c r="C162" s="144"/>
      <c r="D162" s="144"/>
      <c r="E162" s="144"/>
      <c r="F162" s="144"/>
      <c r="G162" s="144"/>
      <c r="H162" s="144"/>
      <c r="I162" s="144"/>
      <c r="J162" s="144"/>
      <c r="K162" s="144"/>
      <c r="L162" s="144"/>
      <c r="M162" s="171">
        <f t="shared" si="24"/>
        <v>0</v>
      </c>
      <c r="N162" s="135"/>
    </row>
    <row r="163" spans="1:14" customFormat="1" ht="25.5" customHeight="1">
      <c r="A163" s="63">
        <v>364</v>
      </c>
      <c r="B163" s="61" t="s">
        <v>295</v>
      </c>
      <c r="C163" s="144"/>
      <c r="D163" s="144"/>
      <c r="E163" s="144"/>
      <c r="F163" s="144"/>
      <c r="G163" s="144"/>
      <c r="H163" s="144"/>
      <c r="I163" s="144"/>
      <c r="J163" s="144"/>
      <c r="K163" s="144"/>
      <c r="L163" s="144"/>
      <c r="M163" s="171">
        <f t="shared" si="24"/>
        <v>0</v>
      </c>
      <c r="N163" s="135"/>
    </row>
    <row r="164" spans="1:14" customFormat="1" ht="25.5" customHeight="1">
      <c r="A164" s="63">
        <v>365</v>
      </c>
      <c r="B164" s="61" t="s">
        <v>296</v>
      </c>
      <c r="C164" s="144">
        <v>3132</v>
      </c>
      <c r="D164" s="144"/>
      <c r="E164" s="144"/>
      <c r="F164" s="144"/>
      <c r="G164" s="144"/>
      <c r="H164" s="144"/>
      <c r="I164" s="144"/>
      <c r="J164" s="144"/>
      <c r="K164" s="144"/>
      <c r="L164" s="144"/>
      <c r="M164" s="171">
        <f t="shared" si="24"/>
        <v>3132</v>
      </c>
      <c r="N164" s="135"/>
    </row>
    <row r="165" spans="1:14" customFormat="1" ht="25.5">
      <c r="A165" s="63">
        <v>366</v>
      </c>
      <c r="B165" s="61" t="s">
        <v>297</v>
      </c>
      <c r="C165" s="144"/>
      <c r="D165" s="144"/>
      <c r="E165" s="144"/>
      <c r="F165" s="144"/>
      <c r="G165" s="144"/>
      <c r="H165" s="144"/>
      <c r="I165" s="144"/>
      <c r="J165" s="144"/>
      <c r="K165" s="144"/>
      <c r="L165" s="144"/>
      <c r="M165" s="171">
        <f t="shared" si="24"/>
        <v>0</v>
      </c>
      <c r="N165" s="135"/>
    </row>
    <row r="166" spans="1:14" customFormat="1" ht="25.5" customHeight="1">
      <c r="A166" s="63">
        <v>369</v>
      </c>
      <c r="B166" s="61" t="s">
        <v>298</v>
      </c>
      <c r="C166" s="144"/>
      <c r="D166" s="144"/>
      <c r="E166" s="144"/>
      <c r="F166" s="144"/>
      <c r="G166" s="144"/>
      <c r="H166" s="144"/>
      <c r="I166" s="144"/>
      <c r="J166" s="144"/>
      <c r="K166" s="144"/>
      <c r="L166" s="144"/>
      <c r="M166" s="171">
        <f t="shared" si="24"/>
        <v>0</v>
      </c>
      <c r="N166" s="135"/>
    </row>
    <row r="167" spans="1:14" customFormat="1" ht="25.5" customHeight="1">
      <c r="A167" s="172">
        <v>3700</v>
      </c>
      <c r="B167" s="173" t="s">
        <v>299</v>
      </c>
      <c r="C167" s="174">
        <f t="shared" ref="C167:N167" si="28">SUM(C168:C176)</f>
        <v>5655</v>
      </c>
      <c r="D167" s="174">
        <f>SUM(D168:D176)</f>
        <v>0</v>
      </c>
      <c r="E167" s="174">
        <f t="shared" si="28"/>
        <v>0</v>
      </c>
      <c r="F167" s="174">
        <f t="shared" si="28"/>
        <v>0</v>
      </c>
      <c r="G167" s="174">
        <f t="shared" si="28"/>
        <v>0</v>
      </c>
      <c r="H167" s="174">
        <f t="shared" si="28"/>
        <v>0</v>
      </c>
      <c r="I167" s="174">
        <f t="shared" si="28"/>
        <v>0</v>
      </c>
      <c r="J167" s="174">
        <f t="shared" si="28"/>
        <v>89415</v>
      </c>
      <c r="K167" s="174">
        <f t="shared" si="28"/>
        <v>0</v>
      </c>
      <c r="L167" s="174">
        <f t="shared" si="28"/>
        <v>0</v>
      </c>
      <c r="M167" s="174">
        <f t="shared" si="24"/>
        <v>95070</v>
      </c>
      <c r="N167" s="139">
        <f t="shared" si="28"/>
        <v>0</v>
      </c>
    </row>
    <row r="168" spans="1:14" customFormat="1" ht="25.5" customHeight="1">
      <c r="A168" s="63">
        <v>371</v>
      </c>
      <c r="B168" s="61" t="s">
        <v>300</v>
      </c>
      <c r="C168" s="144"/>
      <c r="D168" s="144"/>
      <c r="E168" s="144"/>
      <c r="F168" s="144"/>
      <c r="G168" s="144"/>
      <c r="H168" s="144"/>
      <c r="I168" s="144"/>
      <c r="J168" s="144"/>
      <c r="K168" s="144"/>
      <c r="L168" s="144"/>
      <c r="M168" s="171">
        <f t="shared" si="24"/>
        <v>0</v>
      </c>
      <c r="N168" s="135"/>
    </row>
    <row r="169" spans="1:14" customFormat="1" ht="25.5" customHeight="1">
      <c r="A169" s="63">
        <v>372</v>
      </c>
      <c r="B169" s="61" t="s">
        <v>301</v>
      </c>
      <c r="C169" s="144"/>
      <c r="D169" s="144"/>
      <c r="E169" s="144"/>
      <c r="F169" s="144"/>
      <c r="G169" s="144"/>
      <c r="H169" s="144"/>
      <c r="I169" s="144"/>
      <c r="J169" s="144"/>
      <c r="K169" s="144"/>
      <c r="L169" s="144"/>
      <c r="M169" s="171">
        <f t="shared" si="24"/>
        <v>0</v>
      </c>
      <c r="N169" s="135"/>
    </row>
    <row r="170" spans="1:14" customFormat="1" ht="25.5" customHeight="1">
      <c r="A170" s="63">
        <v>373</v>
      </c>
      <c r="B170" s="61" t="s">
        <v>302</v>
      </c>
      <c r="C170" s="144"/>
      <c r="D170" s="144"/>
      <c r="E170" s="144"/>
      <c r="F170" s="144"/>
      <c r="G170" s="144"/>
      <c r="H170" s="144"/>
      <c r="I170" s="144"/>
      <c r="J170" s="144"/>
      <c r="K170" s="144"/>
      <c r="L170" s="144"/>
      <c r="M170" s="171">
        <f t="shared" si="24"/>
        <v>0</v>
      </c>
      <c r="N170" s="135"/>
    </row>
    <row r="171" spans="1:14" customFormat="1" ht="25.5" customHeight="1">
      <c r="A171" s="63">
        <v>374</v>
      </c>
      <c r="B171" s="61" t="s">
        <v>303</v>
      </c>
      <c r="C171" s="144"/>
      <c r="D171" s="144"/>
      <c r="E171" s="144"/>
      <c r="F171" s="144"/>
      <c r="G171" s="144"/>
      <c r="H171" s="144"/>
      <c r="I171" s="144"/>
      <c r="J171" s="144"/>
      <c r="K171" s="144"/>
      <c r="L171" s="144"/>
      <c r="M171" s="171">
        <f t="shared" si="24"/>
        <v>0</v>
      </c>
      <c r="N171" s="135"/>
    </row>
    <row r="172" spans="1:14" customFormat="1" ht="25.5" customHeight="1">
      <c r="A172" s="63">
        <v>375</v>
      </c>
      <c r="B172" s="61" t="s">
        <v>304</v>
      </c>
      <c r="C172" s="144">
        <v>5655</v>
      </c>
      <c r="D172" s="144"/>
      <c r="E172" s="144"/>
      <c r="F172" s="144"/>
      <c r="G172" s="144"/>
      <c r="H172" s="144"/>
      <c r="I172" s="144"/>
      <c r="J172" s="144">
        <v>89415</v>
      </c>
      <c r="K172" s="144"/>
      <c r="L172" s="144"/>
      <c r="M172" s="171">
        <f t="shared" si="24"/>
        <v>95070</v>
      </c>
      <c r="N172" s="135"/>
    </row>
    <row r="173" spans="1:14" customFormat="1" ht="25.5" customHeight="1">
      <c r="A173" s="63">
        <v>376</v>
      </c>
      <c r="B173" s="61" t="s">
        <v>305</v>
      </c>
      <c r="C173" s="144"/>
      <c r="D173" s="144"/>
      <c r="E173" s="144"/>
      <c r="F173" s="144"/>
      <c r="G173" s="144"/>
      <c r="H173" s="144"/>
      <c r="I173" s="144"/>
      <c r="J173" s="144"/>
      <c r="K173" s="144"/>
      <c r="L173" s="144"/>
      <c r="M173" s="171">
        <f t="shared" si="24"/>
        <v>0</v>
      </c>
      <c r="N173" s="135"/>
    </row>
    <row r="174" spans="1:14" customFormat="1" ht="25.5" customHeight="1">
      <c r="A174" s="63">
        <v>377</v>
      </c>
      <c r="B174" s="61" t="s">
        <v>306</v>
      </c>
      <c r="C174" s="144"/>
      <c r="D174" s="144"/>
      <c r="E174" s="144"/>
      <c r="F174" s="144"/>
      <c r="G174" s="144"/>
      <c r="H174" s="144"/>
      <c r="I174" s="144"/>
      <c r="J174" s="144"/>
      <c r="K174" s="144"/>
      <c r="L174" s="144"/>
      <c r="M174" s="171">
        <f t="shared" si="24"/>
        <v>0</v>
      </c>
      <c r="N174" s="135"/>
    </row>
    <row r="175" spans="1:14" customFormat="1" ht="25.5" customHeight="1">
      <c r="A175" s="63">
        <v>378</v>
      </c>
      <c r="B175" s="61" t="s">
        <v>307</v>
      </c>
      <c r="C175" s="144"/>
      <c r="D175" s="144"/>
      <c r="E175" s="144"/>
      <c r="F175" s="144"/>
      <c r="G175" s="144"/>
      <c r="H175" s="144"/>
      <c r="I175" s="144"/>
      <c r="J175" s="144"/>
      <c r="K175" s="144"/>
      <c r="L175" s="144"/>
      <c r="M175" s="171">
        <f t="shared" si="24"/>
        <v>0</v>
      </c>
      <c r="N175" s="135"/>
    </row>
    <row r="176" spans="1:14" customFormat="1" ht="25.5" customHeight="1">
      <c r="A176" s="63">
        <v>379</v>
      </c>
      <c r="B176" s="61" t="s">
        <v>308</v>
      </c>
      <c r="C176" s="144"/>
      <c r="D176" s="144"/>
      <c r="E176" s="144"/>
      <c r="F176" s="144"/>
      <c r="G176" s="144"/>
      <c r="H176" s="144"/>
      <c r="I176" s="144"/>
      <c r="J176" s="144"/>
      <c r="K176" s="144"/>
      <c r="L176" s="144"/>
      <c r="M176" s="171">
        <f t="shared" si="24"/>
        <v>0</v>
      </c>
      <c r="N176" s="135"/>
    </row>
    <row r="177" spans="1:14" customFormat="1" ht="25.5" customHeight="1">
      <c r="A177" s="172">
        <v>3800</v>
      </c>
      <c r="B177" s="173" t="s">
        <v>309</v>
      </c>
      <c r="C177" s="174">
        <f t="shared" ref="C177:N177" si="29">SUM(C178:C182)</f>
        <v>2500213</v>
      </c>
      <c r="D177" s="174">
        <f>SUM(D178:D182)</f>
        <v>0</v>
      </c>
      <c r="E177" s="174">
        <f t="shared" si="29"/>
        <v>0</v>
      </c>
      <c r="F177" s="174">
        <f t="shared" si="29"/>
        <v>0</v>
      </c>
      <c r="G177" s="174">
        <f t="shared" si="29"/>
        <v>0</v>
      </c>
      <c r="H177" s="174">
        <f t="shared" si="29"/>
        <v>0</v>
      </c>
      <c r="I177" s="174">
        <f t="shared" si="29"/>
        <v>0</v>
      </c>
      <c r="J177" s="174">
        <f t="shared" si="29"/>
        <v>0</v>
      </c>
      <c r="K177" s="174">
        <f t="shared" si="29"/>
        <v>0</v>
      </c>
      <c r="L177" s="174">
        <f t="shared" si="29"/>
        <v>0</v>
      </c>
      <c r="M177" s="174">
        <f t="shared" si="24"/>
        <v>2500213</v>
      </c>
      <c r="N177" s="139">
        <f t="shared" si="29"/>
        <v>0</v>
      </c>
    </row>
    <row r="178" spans="1:14" customFormat="1" ht="25.5" customHeight="1">
      <c r="A178" s="63">
        <v>381</v>
      </c>
      <c r="B178" s="61" t="s">
        <v>310</v>
      </c>
      <c r="C178" s="144"/>
      <c r="D178" s="144"/>
      <c r="E178" s="144"/>
      <c r="F178" s="144"/>
      <c r="G178" s="144"/>
      <c r="H178" s="144"/>
      <c r="I178" s="144"/>
      <c r="J178" s="144"/>
      <c r="K178" s="144"/>
      <c r="L178" s="144"/>
      <c r="M178" s="171">
        <f t="shared" si="24"/>
        <v>0</v>
      </c>
      <c r="N178" s="135"/>
    </row>
    <row r="179" spans="1:14" customFormat="1" ht="25.5" customHeight="1">
      <c r="A179" s="63">
        <v>382</v>
      </c>
      <c r="B179" s="61" t="s">
        <v>311</v>
      </c>
      <c r="C179" s="144">
        <v>2500213</v>
      </c>
      <c r="D179" s="144"/>
      <c r="E179" s="144"/>
      <c r="F179" s="144"/>
      <c r="G179" s="144"/>
      <c r="H179" s="144"/>
      <c r="I179" s="144"/>
      <c r="J179" s="144"/>
      <c r="K179" s="144"/>
      <c r="L179" s="144"/>
      <c r="M179" s="171">
        <f t="shared" si="24"/>
        <v>2500213</v>
      </c>
      <c r="N179" s="135"/>
    </row>
    <row r="180" spans="1:14" customFormat="1" ht="25.5" customHeight="1">
      <c r="A180" s="63">
        <v>383</v>
      </c>
      <c r="B180" s="61" t="s">
        <v>312</v>
      </c>
      <c r="C180" s="144"/>
      <c r="D180" s="144"/>
      <c r="E180" s="144"/>
      <c r="F180" s="144"/>
      <c r="G180" s="144"/>
      <c r="H180" s="144"/>
      <c r="I180" s="144"/>
      <c r="J180" s="144"/>
      <c r="K180" s="144"/>
      <c r="L180" s="144"/>
      <c r="M180" s="171">
        <f t="shared" si="24"/>
        <v>0</v>
      </c>
      <c r="N180" s="135"/>
    </row>
    <row r="181" spans="1:14" customFormat="1" ht="25.5" customHeight="1">
      <c r="A181" s="63">
        <v>384</v>
      </c>
      <c r="B181" s="61" t="s">
        <v>313</v>
      </c>
      <c r="C181" s="144"/>
      <c r="D181" s="144"/>
      <c r="E181" s="144"/>
      <c r="F181" s="144"/>
      <c r="G181" s="144"/>
      <c r="H181" s="144"/>
      <c r="I181" s="144"/>
      <c r="J181" s="144"/>
      <c r="K181" s="144"/>
      <c r="L181" s="144"/>
      <c r="M181" s="171">
        <f t="shared" si="24"/>
        <v>0</v>
      </c>
      <c r="N181" s="135"/>
    </row>
    <row r="182" spans="1:14" customFormat="1" ht="25.5" customHeight="1">
      <c r="A182" s="63">
        <v>385</v>
      </c>
      <c r="B182" s="61" t="s">
        <v>314</v>
      </c>
      <c r="C182" s="144"/>
      <c r="D182" s="144"/>
      <c r="E182" s="144"/>
      <c r="F182" s="144"/>
      <c r="G182" s="144"/>
      <c r="H182" s="144"/>
      <c r="I182" s="144"/>
      <c r="J182" s="144"/>
      <c r="K182" s="144"/>
      <c r="L182" s="144"/>
      <c r="M182" s="171">
        <f t="shared" si="24"/>
        <v>0</v>
      </c>
      <c r="N182" s="135"/>
    </row>
    <row r="183" spans="1:14" customFormat="1" ht="25.5" customHeight="1">
      <c r="A183" s="172">
        <v>3900</v>
      </c>
      <c r="B183" s="173" t="s">
        <v>315</v>
      </c>
      <c r="C183" s="174">
        <f t="shared" ref="C183:N183" si="30">SUM(C184:C192)</f>
        <v>3667000</v>
      </c>
      <c r="D183" s="174">
        <f>SUM(D184:D192)</f>
        <v>0</v>
      </c>
      <c r="E183" s="174">
        <f t="shared" si="30"/>
        <v>0</v>
      </c>
      <c r="F183" s="174">
        <f t="shared" si="30"/>
        <v>0</v>
      </c>
      <c r="G183" s="174">
        <f t="shared" si="30"/>
        <v>0</v>
      </c>
      <c r="H183" s="174">
        <f t="shared" si="30"/>
        <v>0</v>
      </c>
      <c r="I183" s="174">
        <f t="shared" si="30"/>
        <v>0</v>
      </c>
      <c r="J183" s="174">
        <f t="shared" si="30"/>
        <v>0</v>
      </c>
      <c r="K183" s="174">
        <f t="shared" si="30"/>
        <v>0</v>
      </c>
      <c r="L183" s="174">
        <f t="shared" si="30"/>
        <v>0</v>
      </c>
      <c r="M183" s="174">
        <f t="shared" si="24"/>
        <v>3667000</v>
      </c>
      <c r="N183" s="139">
        <f t="shared" si="30"/>
        <v>0</v>
      </c>
    </row>
    <row r="184" spans="1:14" customFormat="1" ht="25.5" customHeight="1">
      <c r="A184" s="63">
        <v>391</v>
      </c>
      <c r="B184" s="61" t="s">
        <v>316</v>
      </c>
      <c r="C184" s="144"/>
      <c r="D184" s="144"/>
      <c r="E184" s="144"/>
      <c r="F184" s="144"/>
      <c r="G184" s="144"/>
      <c r="H184" s="144"/>
      <c r="I184" s="144"/>
      <c r="J184" s="144"/>
      <c r="K184" s="144"/>
      <c r="L184" s="144"/>
      <c r="M184" s="171">
        <f t="shared" si="24"/>
        <v>0</v>
      </c>
      <c r="N184" s="135"/>
    </row>
    <row r="185" spans="1:14" customFormat="1" ht="25.5" customHeight="1">
      <c r="A185" s="63">
        <v>392</v>
      </c>
      <c r="B185" s="61" t="s">
        <v>317</v>
      </c>
      <c r="C185" s="144">
        <v>264500</v>
      </c>
      <c r="D185" s="144"/>
      <c r="E185" s="144"/>
      <c r="F185" s="144"/>
      <c r="G185" s="144"/>
      <c r="H185" s="144"/>
      <c r="I185" s="144"/>
      <c r="J185" s="144"/>
      <c r="K185" s="144"/>
      <c r="L185" s="144"/>
      <c r="M185" s="171">
        <f t="shared" si="24"/>
        <v>264500</v>
      </c>
      <c r="N185" s="135"/>
    </row>
    <row r="186" spans="1:14" customFormat="1" ht="25.5" customHeight="1">
      <c r="A186" s="63">
        <v>393</v>
      </c>
      <c r="B186" s="61" t="s">
        <v>318</v>
      </c>
      <c r="C186" s="144"/>
      <c r="D186" s="144"/>
      <c r="E186" s="144"/>
      <c r="F186" s="144"/>
      <c r="G186" s="144"/>
      <c r="H186" s="144"/>
      <c r="I186" s="144"/>
      <c r="J186" s="144"/>
      <c r="K186" s="144"/>
      <c r="L186" s="144"/>
      <c r="M186" s="171">
        <f t="shared" si="24"/>
        <v>0</v>
      </c>
      <c r="N186" s="135"/>
    </row>
    <row r="187" spans="1:14" customFormat="1" ht="25.5" customHeight="1">
      <c r="A187" s="63">
        <v>394</v>
      </c>
      <c r="B187" s="61" t="s">
        <v>319</v>
      </c>
      <c r="C187" s="144">
        <v>3400000</v>
      </c>
      <c r="D187" s="144"/>
      <c r="E187" s="144"/>
      <c r="F187" s="144"/>
      <c r="G187" s="144"/>
      <c r="H187" s="144"/>
      <c r="I187" s="144"/>
      <c r="J187" s="144"/>
      <c r="K187" s="144"/>
      <c r="L187" s="144"/>
      <c r="M187" s="171">
        <f t="shared" si="24"/>
        <v>3400000</v>
      </c>
      <c r="N187" s="135"/>
    </row>
    <row r="188" spans="1:14" customFormat="1" ht="25.5" customHeight="1">
      <c r="A188" s="63">
        <v>395</v>
      </c>
      <c r="B188" s="61" t="s">
        <v>320</v>
      </c>
      <c r="C188" s="144"/>
      <c r="D188" s="144"/>
      <c r="E188" s="144"/>
      <c r="F188" s="144"/>
      <c r="G188" s="144"/>
      <c r="H188" s="144"/>
      <c r="I188" s="144"/>
      <c r="J188" s="144"/>
      <c r="K188" s="144"/>
      <c r="L188" s="144"/>
      <c r="M188" s="171">
        <f t="shared" si="24"/>
        <v>0</v>
      </c>
      <c r="N188" s="135"/>
    </row>
    <row r="189" spans="1:14" customFormat="1" ht="25.5" customHeight="1">
      <c r="A189" s="63">
        <v>396</v>
      </c>
      <c r="B189" s="61" t="s">
        <v>321</v>
      </c>
      <c r="C189" s="144">
        <v>2500</v>
      </c>
      <c r="D189" s="144"/>
      <c r="E189" s="144"/>
      <c r="F189" s="144"/>
      <c r="G189" s="144"/>
      <c r="H189" s="144"/>
      <c r="I189" s="144"/>
      <c r="J189" s="144"/>
      <c r="K189" s="144"/>
      <c r="L189" s="144"/>
      <c r="M189" s="171">
        <f t="shared" si="24"/>
        <v>2500</v>
      </c>
      <c r="N189" s="135"/>
    </row>
    <row r="190" spans="1:14" customFormat="1" ht="25.5" customHeight="1">
      <c r="A190" s="63">
        <v>397</v>
      </c>
      <c r="B190" s="61" t="s">
        <v>322</v>
      </c>
      <c r="C190" s="144"/>
      <c r="D190" s="144"/>
      <c r="E190" s="144"/>
      <c r="F190" s="144"/>
      <c r="G190" s="144"/>
      <c r="H190" s="144"/>
      <c r="I190" s="144"/>
      <c r="J190" s="144"/>
      <c r="K190" s="144"/>
      <c r="L190" s="144"/>
      <c r="M190" s="171">
        <f t="shared" si="24"/>
        <v>0</v>
      </c>
      <c r="N190" s="135"/>
    </row>
    <row r="191" spans="1:14" customFormat="1" ht="25.5">
      <c r="A191" s="63">
        <v>398</v>
      </c>
      <c r="B191" s="61" t="s">
        <v>323</v>
      </c>
      <c r="C191" s="144"/>
      <c r="D191" s="144"/>
      <c r="E191" s="144"/>
      <c r="F191" s="144"/>
      <c r="G191" s="144"/>
      <c r="H191" s="144"/>
      <c r="I191" s="144"/>
      <c r="J191" s="144"/>
      <c r="K191" s="144"/>
      <c r="L191" s="144"/>
      <c r="M191" s="171">
        <f t="shared" si="24"/>
        <v>0</v>
      </c>
      <c r="N191" s="135"/>
    </row>
    <row r="192" spans="1:14" customFormat="1" ht="25.5" customHeight="1">
      <c r="A192" s="63">
        <v>399</v>
      </c>
      <c r="B192" s="61" t="s">
        <v>324</v>
      </c>
      <c r="C192" s="144"/>
      <c r="D192" s="144"/>
      <c r="E192" s="144"/>
      <c r="F192" s="144"/>
      <c r="G192" s="144"/>
      <c r="H192" s="144"/>
      <c r="I192" s="144"/>
      <c r="J192" s="144"/>
      <c r="K192" s="144"/>
      <c r="L192" s="144"/>
      <c r="M192" s="171">
        <f t="shared" si="24"/>
        <v>0</v>
      </c>
      <c r="N192" s="135"/>
    </row>
    <row r="193" spans="1:14" s="102" customFormat="1" ht="31.5">
      <c r="A193" s="187">
        <v>4000</v>
      </c>
      <c r="B193" s="188" t="s">
        <v>325</v>
      </c>
      <c r="C193" s="189">
        <f t="shared" ref="C193:N193" si="31">C194+C204+C210+C220+C229+C233+C249+C241+C243</f>
        <v>8037129</v>
      </c>
      <c r="D193" s="189">
        <f>D194+D204+D210+D220+D229+D233+D249+D241+D243</f>
        <v>0</v>
      </c>
      <c r="E193" s="189">
        <f t="shared" si="31"/>
        <v>0</v>
      </c>
      <c r="F193" s="189">
        <f t="shared" si="31"/>
        <v>0</v>
      </c>
      <c r="G193" s="189">
        <f t="shared" si="31"/>
        <v>0</v>
      </c>
      <c r="H193" s="189">
        <f t="shared" si="31"/>
        <v>5400000</v>
      </c>
      <c r="I193" s="189">
        <f t="shared" si="31"/>
        <v>0</v>
      </c>
      <c r="J193" s="189">
        <f t="shared" si="31"/>
        <v>0</v>
      </c>
      <c r="K193" s="189">
        <f t="shared" si="31"/>
        <v>0</v>
      </c>
      <c r="L193" s="189">
        <f t="shared" si="31"/>
        <v>0</v>
      </c>
      <c r="M193" s="189">
        <f t="shared" si="24"/>
        <v>13437129</v>
      </c>
      <c r="N193" s="140">
        <f t="shared" si="31"/>
        <v>0</v>
      </c>
    </row>
    <row r="194" spans="1:14" customFormat="1" ht="30">
      <c r="A194" s="176">
        <v>4100</v>
      </c>
      <c r="B194" s="177" t="s">
        <v>132</v>
      </c>
      <c r="C194" s="174">
        <f>SUM(C195:C203)</f>
        <v>0</v>
      </c>
      <c r="D194" s="174">
        <f>SUM(D195:D203)</f>
        <v>0</v>
      </c>
      <c r="E194" s="174">
        <f t="shared" ref="E194:N194" si="32">SUM(E195:E203)</f>
        <v>0</v>
      </c>
      <c r="F194" s="174">
        <f t="shared" si="32"/>
        <v>0</v>
      </c>
      <c r="G194" s="174">
        <f t="shared" si="32"/>
        <v>0</v>
      </c>
      <c r="H194" s="174">
        <f t="shared" si="32"/>
        <v>0</v>
      </c>
      <c r="I194" s="174">
        <f t="shared" si="32"/>
        <v>0</v>
      </c>
      <c r="J194" s="174">
        <f t="shared" si="32"/>
        <v>0</v>
      </c>
      <c r="K194" s="174">
        <f t="shared" si="32"/>
        <v>0</v>
      </c>
      <c r="L194" s="174">
        <f t="shared" si="32"/>
        <v>0</v>
      </c>
      <c r="M194" s="174">
        <f t="shared" si="24"/>
        <v>0</v>
      </c>
      <c r="N194" s="139">
        <f t="shared" si="32"/>
        <v>0</v>
      </c>
    </row>
    <row r="195" spans="1:14" customFormat="1" ht="25.5" customHeight="1">
      <c r="A195" s="63">
        <v>411</v>
      </c>
      <c r="B195" s="61" t="s">
        <v>326</v>
      </c>
      <c r="C195" s="136"/>
      <c r="D195" s="136"/>
      <c r="E195" s="136"/>
      <c r="F195" s="136"/>
      <c r="G195" s="136"/>
      <c r="H195" s="136"/>
      <c r="I195" s="136"/>
      <c r="J195" s="136"/>
      <c r="K195" s="136"/>
      <c r="L195" s="136"/>
      <c r="M195" s="171">
        <f t="shared" si="24"/>
        <v>0</v>
      </c>
      <c r="N195" s="135"/>
    </row>
    <row r="196" spans="1:14" customFormat="1" ht="25.5" customHeight="1">
      <c r="A196" s="63">
        <v>412</v>
      </c>
      <c r="B196" s="61" t="s">
        <v>327</v>
      </c>
      <c r="C196" s="136"/>
      <c r="D196" s="136"/>
      <c r="E196" s="136"/>
      <c r="F196" s="136"/>
      <c r="G196" s="136"/>
      <c r="H196" s="136"/>
      <c r="I196" s="136"/>
      <c r="J196" s="136"/>
      <c r="K196" s="136"/>
      <c r="L196" s="136"/>
      <c r="M196" s="171">
        <f t="shared" si="24"/>
        <v>0</v>
      </c>
      <c r="N196" s="135"/>
    </row>
    <row r="197" spans="1:14" customFormat="1" ht="25.5" customHeight="1">
      <c r="A197" s="63">
        <v>413</v>
      </c>
      <c r="B197" s="61" t="s">
        <v>328</v>
      </c>
      <c r="C197" s="136"/>
      <c r="D197" s="136"/>
      <c r="E197" s="136"/>
      <c r="F197" s="136"/>
      <c r="G197" s="136"/>
      <c r="H197" s="136"/>
      <c r="I197" s="136"/>
      <c r="J197" s="136"/>
      <c r="K197" s="136"/>
      <c r="L197" s="136"/>
      <c r="M197" s="171">
        <f t="shared" si="24"/>
        <v>0</v>
      </c>
      <c r="N197" s="135"/>
    </row>
    <row r="198" spans="1:14" customFormat="1" ht="25.5" customHeight="1">
      <c r="A198" s="63">
        <v>414</v>
      </c>
      <c r="B198" s="61" t="s">
        <v>329</v>
      </c>
      <c r="C198" s="136"/>
      <c r="D198" s="136"/>
      <c r="E198" s="136"/>
      <c r="F198" s="136"/>
      <c r="G198" s="136"/>
      <c r="H198" s="136"/>
      <c r="I198" s="136"/>
      <c r="J198" s="136"/>
      <c r="K198" s="136"/>
      <c r="L198" s="136"/>
      <c r="M198" s="171">
        <f t="shared" si="24"/>
        <v>0</v>
      </c>
      <c r="N198" s="135"/>
    </row>
    <row r="199" spans="1:14" customFormat="1" ht="42" customHeight="1">
      <c r="A199" s="63">
        <v>415</v>
      </c>
      <c r="B199" s="61" t="s">
        <v>330</v>
      </c>
      <c r="C199" s="136"/>
      <c r="D199" s="136"/>
      <c r="E199" s="136"/>
      <c r="F199" s="136"/>
      <c r="G199" s="136"/>
      <c r="H199" s="136"/>
      <c r="I199" s="136"/>
      <c r="J199" s="136"/>
      <c r="K199" s="136"/>
      <c r="L199" s="136"/>
      <c r="M199" s="171">
        <f t="shared" ref="M199:M263" si="33">SUM(C199:L199)</f>
        <v>0</v>
      </c>
      <c r="N199" s="135"/>
    </row>
    <row r="200" spans="1:14" customFormat="1" ht="36.75" customHeight="1">
      <c r="A200" s="63">
        <v>416</v>
      </c>
      <c r="B200" s="61" t="s">
        <v>331</v>
      </c>
      <c r="C200" s="136"/>
      <c r="D200" s="136"/>
      <c r="E200" s="136"/>
      <c r="F200" s="136"/>
      <c r="G200" s="136"/>
      <c r="H200" s="136"/>
      <c r="I200" s="136"/>
      <c r="J200" s="136"/>
      <c r="K200" s="136"/>
      <c r="L200" s="136"/>
      <c r="M200" s="171">
        <f t="shared" si="33"/>
        <v>0</v>
      </c>
      <c r="N200" s="135"/>
    </row>
    <row r="201" spans="1:14" customFormat="1" ht="42" customHeight="1">
      <c r="A201" s="63">
        <v>417</v>
      </c>
      <c r="B201" s="61" t="s">
        <v>332</v>
      </c>
      <c r="C201" s="136"/>
      <c r="D201" s="136"/>
      <c r="E201" s="136"/>
      <c r="F201" s="136"/>
      <c r="G201" s="136"/>
      <c r="H201" s="136"/>
      <c r="I201" s="136"/>
      <c r="J201" s="136"/>
      <c r="K201" s="136"/>
      <c r="L201" s="136"/>
      <c r="M201" s="171">
        <f t="shared" si="33"/>
        <v>0</v>
      </c>
      <c r="N201" s="135"/>
    </row>
    <row r="202" spans="1:14" customFormat="1" ht="34.5" customHeight="1">
      <c r="A202" s="63">
        <v>418</v>
      </c>
      <c r="B202" s="61" t="s">
        <v>333</v>
      </c>
      <c r="C202" s="136"/>
      <c r="D202" s="136"/>
      <c r="E202" s="136"/>
      <c r="F202" s="136"/>
      <c r="G202" s="136"/>
      <c r="H202" s="136"/>
      <c r="I202" s="136"/>
      <c r="J202" s="136"/>
      <c r="K202" s="136"/>
      <c r="L202" s="136"/>
      <c r="M202" s="171">
        <f t="shared" si="33"/>
        <v>0</v>
      </c>
      <c r="N202" s="135"/>
    </row>
    <row r="203" spans="1:14" customFormat="1" ht="34.5" customHeight="1">
      <c r="A203" s="63">
        <v>419</v>
      </c>
      <c r="B203" s="61" t="s">
        <v>334</v>
      </c>
      <c r="C203" s="136"/>
      <c r="D203" s="136"/>
      <c r="E203" s="136"/>
      <c r="F203" s="136"/>
      <c r="G203" s="136"/>
      <c r="H203" s="136"/>
      <c r="I203" s="136"/>
      <c r="J203" s="136"/>
      <c r="K203" s="136"/>
      <c r="L203" s="136"/>
      <c r="M203" s="171">
        <f t="shared" si="33"/>
        <v>0</v>
      </c>
      <c r="N203" s="135"/>
    </row>
    <row r="204" spans="1:14" customFormat="1" ht="25.5" customHeight="1">
      <c r="A204" s="172">
        <v>4200</v>
      </c>
      <c r="B204" s="173" t="s">
        <v>335</v>
      </c>
      <c r="C204" s="174">
        <f t="shared" ref="C204:L204" si="34">SUM(C205:C209)</f>
        <v>0</v>
      </c>
      <c r="D204" s="174">
        <f>SUM(D205:D209)</f>
        <v>0</v>
      </c>
      <c r="E204" s="174">
        <f t="shared" si="34"/>
        <v>0</v>
      </c>
      <c r="F204" s="174">
        <f t="shared" si="34"/>
        <v>0</v>
      </c>
      <c r="G204" s="174">
        <f t="shared" si="34"/>
        <v>0</v>
      </c>
      <c r="H204" s="174">
        <f t="shared" si="34"/>
        <v>0</v>
      </c>
      <c r="I204" s="174">
        <f t="shared" si="34"/>
        <v>0</v>
      </c>
      <c r="J204" s="174">
        <f t="shared" si="34"/>
        <v>0</v>
      </c>
      <c r="K204" s="174">
        <f t="shared" si="34"/>
        <v>0</v>
      </c>
      <c r="L204" s="174">
        <f t="shared" si="34"/>
        <v>0</v>
      </c>
      <c r="M204" s="174">
        <f t="shared" si="33"/>
        <v>0</v>
      </c>
      <c r="N204" s="138"/>
    </row>
    <row r="205" spans="1:14" customFormat="1" ht="25.5">
      <c r="A205" s="63">
        <v>421</v>
      </c>
      <c r="B205" s="61" t="s">
        <v>336</v>
      </c>
      <c r="C205" s="136"/>
      <c r="D205" s="136"/>
      <c r="E205" s="136"/>
      <c r="F205" s="136"/>
      <c r="G205" s="136"/>
      <c r="H205" s="136"/>
      <c r="I205" s="136"/>
      <c r="J205" s="136"/>
      <c r="K205" s="136"/>
      <c r="L205" s="136"/>
      <c r="M205" s="171">
        <f t="shared" si="33"/>
        <v>0</v>
      </c>
      <c r="N205" s="135"/>
    </row>
    <row r="206" spans="1:14" customFormat="1" ht="26.25" customHeight="1">
      <c r="A206" s="63">
        <v>422</v>
      </c>
      <c r="B206" s="61" t="s">
        <v>337</v>
      </c>
      <c r="C206" s="136"/>
      <c r="D206" s="136"/>
      <c r="E206" s="136"/>
      <c r="F206" s="136"/>
      <c r="G206" s="136"/>
      <c r="H206" s="136"/>
      <c r="I206" s="136"/>
      <c r="J206" s="136"/>
      <c r="K206" s="136"/>
      <c r="L206" s="136"/>
      <c r="M206" s="171">
        <f t="shared" si="33"/>
        <v>0</v>
      </c>
      <c r="N206" s="135"/>
    </row>
    <row r="207" spans="1:14" customFormat="1" ht="25.5">
      <c r="A207" s="63">
        <v>423</v>
      </c>
      <c r="B207" s="61" t="s">
        <v>338</v>
      </c>
      <c r="C207" s="136"/>
      <c r="D207" s="136"/>
      <c r="E207" s="136"/>
      <c r="F207" s="136"/>
      <c r="G207" s="136"/>
      <c r="H207" s="136"/>
      <c r="I207" s="136"/>
      <c r="J207" s="136"/>
      <c r="K207" s="136"/>
      <c r="L207" s="136"/>
      <c r="M207" s="171">
        <f t="shared" si="33"/>
        <v>0</v>
      </c>
      <c r="N207" s="135"/>
    </row>
    <row r="208" spans="1:14" customFormat="1" ht="25.5" customHeight="1">
      <c r="A208" s="63">
        <v>424</v>
      </c>
      <c r="B208" s="61" t="s">
        <v>339</v>
      </c>
      <c r="C208" s="136"/>
      <c r="D208" s="136"/>
      <c r="E208" s="136"/>
      <c r="F208" s="136"/>
      <c r="G208" s="136"/>
      <c r="H208" s="136"/>
      <c r="I208" s="136"/>
      <c r="J208" s="136"/>
      <c r="K208" s="136"/>
      <c r="L208" s="136"/>
      <c r="M208" s="171">
        <f t="shared" si="33"/>
        <v>0</v>
      </c>
      <c r="N208" s="135"/>
    </row>
    <row r="209" spans="1:14" customFormat="1" ht="25.9" customHeight="1">
      <c r="A209" s="63">
        <v>425</v>
      </c>
      <c r="B209" s="61" t="s">
        <v>340</v>
      </c>
      <c r="C209" s="136"/>
      <c r="D209" s="136"/>
      <c r="E209" s="136"/>
      <c r="F209" s="136"/>
      <c r="G209" s="136"/>
      <c r="H209" s="136"/>
      <c r="I209" s="136"/>
      <c r="J209" s="136"/>
      <c r="K209" s="136"/>
      <c r="L209" s="136"/>
      <c r="M209" s="171">
        <f t="shared" si="33"/>
        <v>0</v>
      </c>
      <c r="N209" s="135"/>
    </row>
    <row r="210" spans="1:14" customFormat="1" ht="25.5" customHeight="1">
      <c r="A210" s="172">
        <v>4300</v>
      </c>
      <c r="B210" s="173" t="s">
        <v>133</v>
      </c>
      <c r="C210" s="174">
        <f t="shared" ref="C210:N210" si="35">SUM(C211:C219)</f>
        <v>1200000</v>
      </c>
      <c r="D210" s="174">
        <f>SUM(D211:D219)</f>
        <v>0</v>
      </c>
      <c r="E210" s="174">
        <f t="shared" si="35"/>
        <v>0</v>
      </c>
      <c r="F210" s="174">
        <f t="shared" si="35"/>
        <v>0</v>
      </c>
      <c r="G210" s="174">
        <f t="shared" si="35"/>
        <v>0</v>
      </c>
      <c r="H210" s="174">
        <f t="shared" si="35"/>
        <v>0</v>
      </c>
      <c r="I210" s="174">
        <f t="shared" si="35"/>
        <v>0</v>
      </c>
      <c r="J210" s="174">
        <f t="shared" si="35"/>
        <v>0</v>
      </c>
      <c r="K210" s="174">
        <f t="shared" si="35"/>
        <v>0</v>
      </c>
      <c r="L210" s="174">
        <f t="shared" si="35"/>
        <v>0</v>
      </c>
      <c r="M210" s="174">
        <f t="shared" si="33"/>
        <v>1200000</v>
      </c>
      <c r="N210" s="139">
        <f t="shared" si="35"/>
        <v>0</v>
      </c>
    </row>
    <row r="211" spans="1:14" customFormat="1" ht="25.5" customHeight="1">
      <c r="A211" s="63">
        <v>431</v>
      </c>
      <c r="B211" s="61" t="s">
        <v>341</v>
      </c>
      <c r="C211" s="155"/>
      <c r="D211" s="155"/>
      <c r="E211" s="155"/>
      <c r="F211" s="155"/>
      <c r="G211" s="155"/>
      <c r="H211" s="155"/>
      <c r="I211" s="155"/>
      <c r="J211" s="155"/>
      <c r="K211" s="155"/>
      <c r="L211" s="155"/>
      <c r="M211" s="171">
        <f t="shared" si="33"/>
        <v>0</v>
      </c>
      <c r="N211" s="135"/>
    </row>
    <row r="212" spans="1:14" customFormat="1" ht="25.5" customHeight="1">
      <c r="A212" s="63">
        <v>432</v>
      </c>
      <c r="B212" s="61" t="s">
        <v>342</v>
      </c>
      <c r="C212" s="156"/>
      <c r="D212" s="156"/>
      <c r="E212" s="156"/>
      <c r="F212" s="156"/>
      <c r="G212" s="156"/>
      <c r="H212" s="156"/>
      <c r="I212" s="156"/>
      <c r="J212" s="156"/>
      <c r="K212" s="156"/>
      <c r="L212" s="156"/>
      <c r="M212" s="171">
        <f t="shared" si="33"/>
        <v>0</v>
      </c>
      <c r="N212" s="135"/>
    </row>
    <row r="213" spans="1:14" customFormat="1" ht="25.5" customHeight="1">
      <c r="A213" s="63">
        <v>433</v>
      </c>
      <c r="B213" s="61" t="s">
        <v>343</v>
      </c>
      <c r="C213" s="156"/>
      <c r="D213" s="156"/>
      <c r="E213" s="156"/>
      <c r="F213" s="156"/>
      <c r="G213" s="156"/>
      <c r="H213" s="156"/>
      <c r="I213" s="156"/>
      <c r="J213" s="156"/>
      <c r="K213" s="156"/>
      <c r="L213" s="156"/>
      <c r="M213" s="171">
        <f t="shared" si="33"/>
        <v>0</v>
      </c>
      <c r="N213" s="135"/>
    </row>
    <row r="214" spans="1:14" customFormat="1" ht="25.5" customHeight="1">
      <c r="A214" s="63">
        <v>434</v>
      </c>
      <c r="B214" s="61" t="s">
        <v>344</v>
      </c>
      <c r="C214" s="156">
        <v>1200000</v>
      </c>
      <c r="D214" s="156"/>
      <c r="E214" s="156"/>
      <c r="F214" s="156"/>
      <c r="G214" s="156"/>
      <c r="H214" s="156"/>
      <c r="I214" s="156"/>
      <c r="J214" s="156"/>
      <c r="K214" s="156"/>
      <c r="L214" s="156"/>
      <c r="M214" s="171">
        <f t="shared" si="33"/>
        <v>1200000</v>
      </c>
      <c r="N214" s="135"/>
    </row>
    <row r="215" spans="1:14" customFormat="1" ht="25.5" customHeight="1">
      <c r="A215" s="63">
        <v>435</v>
      </c>
      <c r="B215" s="61" t="s">
        <v>345</v>
      </c>
      <c r="C215" s="156"/>
      <c r="D215" s="156"/>
      <c r="E215" s="156"/>
      <c r="F215" s="156"/>
      <c r="G215" s="156"/>
      <c r="H215" s="156"/>
      <c r="I215" s="156"/>
      <c r="J215" s="156"/>
      <c r="K215" s="156"/>
      <c r="L215" s="156"/>
      <c r="M215" s="171">
        <f t="shared" si="33"/>
        <v>0</v>
      </c>
      <c r="N215" s="135"/>
    </row>
    <row r="216" spans="1:14" customFormat="1" ht="25.5" customHeight="1">
      <c r="A216" s="63">
        <v>436</v>
      </c>
      <c r="B216" s="61" t="s">
        <v>346</v>
      </c>
      <c r="C216" s="156"/>
      <c r="D216" s="156"/>
      <c r="E216" s="156"/>
      <c r="F216" s="156"/>
      <c r="G216" s="156"/>
      <c r="H216" s="156"/>
      <c r="I216" s="156"/>
      <c r="J216" s="156"/>
      <c r="K216" s="156"/>
      <c r="L216" s="156"/>
      <c r="M216" s="171">
        <f t="shared" si="33"/>
        <v>0</v>
      </c>
      <c r="N216" s="135"/>
    </row>
    <row r="217" spans="1:14" customFormat="1" ht="25.5" customHeight="1">
      <c r="A217" s="63">
        <v>437</v>
      </c>
      <c r="B217" s="61" t="s">
        <v>347</v>
      </c>
      <c r="C217" s="156"/>
      <c r="D217" s="156"/>
      <c r="E217" s="156"/>
      <c r="F217" s="156"/>
      <c r="G217" s="156"/>
      <c r="H217" s="156"/>
      <c r="I217" s="156"/>
      <c r="J217" s="156"/>
      <c r="K217" s="156"/>
      <c r="L217" s="156"/>
      <c r="M217" s="171">
        <f t="shared" si="33"/>
        <v>0</v>
      </c>
      <c r="N217" s="135"/>
    </row>
    <row r="218" spans="1:14" customFormat="1" ht="25.5" customHeight="1">
      <c r="A218" s="63">
        <v>438</v>
      </c>
      <c r="B218" s="61" t="s">
        <v>348</v>
      </c>
      <c r="C218" s="156"/>
      <c r="D218" s="156"/>
      <c r="E218" s="156"/>
      <c r="F218" s="156"/>
      <c r="G218" s="156"/>
      <c r="H218" s="156"/>
      <c r="I218" s="156"/>
      <c r="J218" s="156"/>
      <c r="K218" s="156"/>
      <c r="L218" s="156"/>
      <c r="M218" s="171">
        <f t="shared" si="33"/>
        <v>0</v>
      </c>
      <c r="N218" s="135"/>
    </row>
    <row r="219" spans="1:14" customFormat="1" ht="25.5" customHeight="1">
      <c r="A219" s="63">
        <v>439</v>
      </c>
      <c r="B219" s="61" t="s">
        <v>349</v>
      </c>
      <c r="C219" s="157"/>
      <c r="D219" s="157"/>
      <c r="E219" s="157"/>
      <c r="F219" s="157"/>
      <c r="G219" s="157"/>
      <c r="H219" s="157"/>
      <c r="I219" s="157"/>
      <c r="J219" s="157"/>
      <c r="K219" s="157"/>
      <c r="L219" s="157"/>
      <c r="M219" s="171">
        <f t="shared" si="33"/>
        <v>0</v>
      </c>
      <c r="N219" s="135"/>
    </row>
    <row r="220" spans="1:14" customFormat="1" ht="25.5" customHeight="1">
      <c r="A220" s="172">
        <v>4400</v>
      </c>
      <c r="B220" s="173" t="s">
        <v>134</v>
      </c>
      <c r="C220" s="174">
        <f t="shared" ref="C220:N220" si="36">SUM(C221:C228)</f>
        <v>6573200</v>
      </c>
      <c r="D220" s="174">
        <f>SUM(D221:D228)</f>
        <v>0</v>
      </c>
      <c r="E220" s="174">
        <f t="shared" si="36"/>
        <v>0</v>
      </c>
      <c r="F220" s="174">
        <f t="shared" si="36"/>
        <v>0</v>
      </c>
      <c r="G220" s="174">
        <f t="shared" si="36"/>
        <v>0</v>
      </c>
      <c r="H220" s="174">
        <f t="shared" si="36"/>
        <v>5400000</v>
      </c>
      <c r="I220" s="174">
        <f t="shared" si="36"/>
        <v>0</v>
      </c>
      <c r="J220" s="174">
        <f t="shared" si="36"/>
        <v>0</v>
      </c>
      <c r="K220" s="174">
        <f t="shared" si="36"/>
        <v>0</v>
      </c>
      <c r="L220" s="174">
        <f t="shared" si="36"/>
        <v>0</v>
      </c>
      <c r="M220" s="174">
        <f t="shared" si="33"/>
        <v>11973200</v>
      </c>
      <c r="N220" s="139">
        <f t="shared" si="36"/>
        <v>0</v>
      </c>
    </row>
    <row r="221" spans="1:14" customFormat="1" ht="25.5" customHeight="1">
      <c r="A221" s="63">
        <v>441</v>
      </c>
      <c r="B221" s="61" t="s">
        <v>350</v>
      </c>
      <c r="C221" s="144">
        <v>6550000</v>
      </c>
      <c r="D221" s="144"/>
      <c r="E221" s="144"/>
      <c r="F221" s="144"/>
      <c r="G221" s="144"/>
      <c r="H221" s="144"/>
      <c r="I221" s="144"/>
      <c r="J221" s="144"/>
      <c r="K221" s="144"/>
      <c r="L221" s="144"/>
      <c r="M221" s="171">
        <f t="shared" si="33"/>
        <v>6550000</v>
      </c>
      <c r="N221" s="135"/>
    </row>
    <row r="222" spans="1:14" customFormat="1" ht="25.5" customHeight="1">
      <c r="A222" s="63">
        <v>442</v>
      </c>
      <c r="B222" s="61" t="s">
        <v>351</v>
      </c>
      <c r="C222" s="144"/>
      <c r="D222" s="144"/>
      <c r="E222" s="144"/>
      <c r="F222" s="144"/>
      <c r="G222" s="144"/>
      <c r="H222" s="144"/>
      <c r="I222" s="144"/>
      <c r="J222" s="144"/>
      <c r="K222" s="144"/>
      <c r="L222" s="144"/>
      <c r="M222" s="171">
        <f t="shared" si="33"/>
        <v>0</v>
      </c>
      <c r="N222" s="135"/>
    </row>
    <row r="223" spans="1:14" customFormat="1" ht="25.5" customHeight="1">
      <c r="A223" s="63">
        <v>443</v>
      </c>
      <c r="B223" s="61" t="s">
        <v>352</v>
      </c>
      <c r="C223" s="144">
        <v>23200</v>
      </c>
      <c r="D223" s="144"/>
      <c r="E223" s="144"/>
      <c r="F223" s="144"/>
      <c r="G223" s="144"/>
      <c r="H223" s="144"/>
      <c r="I223" s="144"/>
      <c r="J223" s="144"/>
      <c r="K223" s="144"/>
      <c r="L223" s="144"/>
      <c r="M223" s="171">
        <f t="shared" si="33"/>
        <v>23200</v>
      </c>
      <c r="N223" s="135"/>
    </row>
    <row r="224" spans="1:14" customFormat="1" ht="25.5" customHeight="1">
      <c r="A224" s="63">
        <v>444</v>
      </c>
      <c r="B224" s="61" t="s">
        <v>353</v>
      </c>
      <c r="C224" s="144"/>
      <c r="D224" s="144"/>
      <c r="E224" s="144"/>
      <c r="F224" s="144"/>
      <c r="G224" s="144"/>
      <c r="H224" s="144"/>
      <c r="I224" s="144"/>
      <c r="J224" s="144"/>
      <c r="K224" s="144"/>
      <c r="L224" s="144"/>
      <c r="M224" s="171">
        <f t="shared" si="33"/>
        <v>0</v>
      </c>
      <c r="N224" s="135"/>
    </row>
    <row r="225" spans="1:14" customFormat="1" ht="25.5" customHeight="1">
      <c r="A225" s="63">
        <v>445</v>
      </c>
      <c r="B225" s="61" t="s">
        <v>354</v>
      </c>
      <c r="C225" s="144"/>
      <c r="D225" s="144"/>
      <c r="E225" s="144"/>
      <c r="F225" s="144"/>
      <c r="G225" s="144"/>
      <c r="H225" s="144">
        <v>5400000</v>
      </c>
      <c r="I225" s="144">
        <v>0</v>
      </c>
      <c r="J225" s="144"/>
      <c r="K225" s="144"/>
      <c r="L225" s="144"/>
      <c r="M225" s="171">
        <f t="shared" si="33"/>
        <v>5400000</v>
      </c>
      <c r="N225" s="135"/>
    </row>
    <row r="226" spans="1:14" customFormat="1" ht="25.5" customHeight="1">
      <c r="A226" s="63">
        <v>446</v>
      </c>
      <c r="B226" s="61" t="s">
        <v>355</v>
      </c>
      <c r="C226" s="144"/>
      <c r="D226" s="144"/>
      <c r="E226" s="144"/>
      <c r="F226" s="144"/>
      <c r="G226" s="144"/>
      <c r="H226" s="144"/>
      <c r="I226" s="144"/>
      <c r="J226" s="144"/>
      <c r="K226" s="144"/>
      <c r="L226" s="144"/>
      <c r="M226" s="171">
        <f t="shared" si="33"/>
        <v>0</v>
      </c>
      <c r="N226" s="135"/>
    </row>
    <row r="227" spans="1:14" customFormat="1" ht="25.5" customHeight="1">
      <c r="A227" s="63">
        <v>447</v>
      </c>
      <c r="B227" s="61" t="s">
        <v>356</v>
      </c>
      <c r="C227" s="144"/>
      <c r="D227" s="144"/>
      <c r="E227" s="144"/>
      <c r="F227" s="144"/>
      <c r="G227" s="144"/>
      <c r="H227" s="144"/>
      <c r="I227" s="144"/>
      <c r="J227" s="144"/>
      <c r="K227" s="144"/>
      <c r="L227" s="144"/>
      <c r="M227" s="171">
        <f t="shared" si="33"/>
        <v>0</v>
      </c>
      <c r="N227" s="135"/>
    </row>
    <row r="228" spans="1:14" customFormat="1" ht="25.5" customHeight="1">
      <c r="A228" s="63">
        <v>448</v>
      </c>
      <c r="B228" s="61" t="s">
        <v>357</v>
      </c>
      <c r="C228" s="144"/>
      <c r="D228" s="144"/>
      <c r="E228" s="144"/>
      <c r="F228" s="144"/>
      <c r="G228" s="144"/>
      <c r="H228" s="144"/>
      <c r="I228" s="144"/>
      <c r="J228" s="144"/>
      <c r="K228" s="144"/>
      <c r="L228" s="144"/>
      <c r="M228" s="171">
        <f t="shared" si="33"/>
        <v>0</v>
      </c>
      <c r="N228" s="135"/>
    </row>
    <row r="229" spans="1:14" customFormat="1" ht="25.5" customHeight="1">
      <c r="A229" s="172">
        <v>4500</v>
      </c>
      <c r="B229" s="173" t="s">
        <v>135</v>
      </c>
      <c r="C229" s="174">
        <f t="shared" ref="C229:N229" si="37">SUM(C230:C232)</f>
        <v>0</v>
      </c>
      <c r="D229" s="174">
        <f>SUM(D230:D232)</f>
        <v>0</v>
      </c>
      <c r="E229" s="174">
        <f t="shared" si="37"/>
        <v>0</v>
      </c>
      <c r="F229" s="174">
        <f t="shared" si="37"/>
        <v>0</v>
      </c>
      <c r="G229" s="174">
        <f t="shared" si="37"/>
        <v>0</v>
      </c>
      <c r="H229" s="174">
        <f t="shared" si="37"/>
        <v>0</v>
      </c>
      <c r="I229" s="174">
        <f t="shared" si="37"/>
        <v>0</v>
      </c>
      <c r="J229" s="174">
        <f t="shared" si="37"/>
        <v>0</v>
      </c>
      <c r="K229" s="174">
        <f t="shared" si="37"/>
        <v>0</v>
      </c>
      <c r="L229" s="174">
        <f t="shared" si="37"/>
        <v>0</v>
      </c>
      <c r="M229" s="174">
        <f t="shared" si="33"/>
        <v>0</v>
      </c>
      <c r="N229" s="139">
        <f t="shared" si="37"/>
        <v>0</v>
      </c>
    </row>
    <row r="230" spans="1:14" customFormat="1" ht="25.5" customHeight="1">
      <c r="A230" s="63">
        <v>451</v>
      </c>
      <c r="B230" s="61" t="s">
        <v>358</v>
      </c>
      <c r="C230" s="136"/>
      <c r="D230" s="136"/>
      <c r="E230" s="136"/>
      <c r="F230" s="136"/>
      <c r="G230" s="136"/>
      <c r="H230" s="136"/>
      <c r="I230" s="136"/>
      <c r="J230" s="136"/>
      <c r="K230" s="136"/>
      <c r="L230" s="136"/>
      <c r="M230" s="171">
        <f t="shared" si="33"/>
        <v>0</v>
      </c>
      <c r="N230" s="135"/>
    </row>
    <row r="231" spans="1:14" customFormat="1" ht="25.5" customHeight="1">
      <c r="A231" s="63">
        <v>452</v>
      </c>
      <c r="B231" s="61" t="s">
        <v>359</v>
      </c>
      <c r="C231" s="136"/>
      <c r="D231" s="136"/>
      <c r="E231" s="136"/>
      <c r="F231" s="136"/>
      <c r="G231" s="136"/>
      <c r="H231" s="136"/>
      <c r="I231" s="136"/>
      <c r="J231" s="136"/>
      <c r="K231" s="136"/>
      <c r="L231" s="136"/>
      <c r="M231" s="171">
        <f t="shared" si="33"/>
        <v>0</v>
      </c>
      <c r="N231" s="135"/>
    </row>
    <row r="232" spans="1:14" customFormat="1" ht="25.5" customHeight="1">
      <c r="A232" s="63">
        <v>459</v>
      </c>
      <c r="B232" s="61" t="s">
        <v>360</v>
      </c>
      <c r="C232" s="136"/>
      <c r="D232" s="136"/>
      <c r="E232" s="136"/>
      <c r="F232" s="136"/>
      <c r="G232" s="136"/>
      <c r="H232" s="136"/>
      <c r="I232" s="136"/>
      <c r="J232" s="136"/>
      <c r="K232" s="136"/>
      <c r="L232" s="136"/>
      <c r="M232" s="171">
        <f t="shared" si="33"/>
        <v>0</v>
      </c>
      <c r="N232" s="135"/>
    </row>
    <row r="233" spans="1:14" customFormat="1" ht="35.25" customHeight="1">
      <c r="A233" s="172">
        <v>4600</v>
      </c>
      <c r="B233" s="175" t="s">
        <v>361</v>
      </c>
      <c r="C233" s="174">
        <f t="shared" ref="C233:N233" si="38">SUM(C234:C240)</f>
        <v>0</v>
      </c>
      <c r="D233" s="174">
        <f>SUM(D234:D240)</f>
        <v>0</v>
      </c>
      <c r="E233" s="174">
        <f t="shared" si="38"/>
        <v>0</v>
      </c>
      <c r="F233" s="174">
        <f t="shared" si="38"/>
        <v>0</v>
      </c>
      <c r="G233" s="174">
        <f t="shared" si="38"/>
        <v>0</v>
      </c>
      <c r="H233" s="174">
        <f t="shared" si="38"/>
        <v>0</v>
      </c>
      <c r="I233" s="174">
        <f t="shared" si="38"/>
        <v>0</v>
      </c>
      <c r="J233" s="174">
        <f t="shared" si="38"/>
        <v>0</v>
      </c>
      <c r="K233" s="174">
        <f t="shared" si="38"/>
        <v>0</v>
      </c>
      <c r="L233" s="174">
        <f t="shared" si="38"/>
        <v>0</v>
      </c>
      <c r="M233" s="174">
        <f t="shared" si="33"/>
        <v>0</v>
      </c>
      <c r="N233" s="139">
        <f t="shared" si="38"/>
        <v>0</v>
      </c>
    </row>
    <row r="234" spans="1:14" customFormat="1" ht="25.5" customHeight="1">
      <c r="A234" s="63">
        <v>461</v>
      </c>
      <c r="B234" s="61" t="s">
        <v>362</v>
      </c>
      <c r="C234" s="136"/>
      <c r="D234" s="136"/>
      <c r="E234" s="136"/>
      <c r="F234" s="136"/>
      <c r="G234" s="136"/>
      <c r="H234" s="136"/>
      <c r="I234" s="136"/>
      <c r="J234" s="136"/>
      <c r="K234" s="136"/>
      <c r="L234" s="136"/>
      <c r="M234" s="171">
        <f t="shared" si="33"/>
        <v>0</v>
      </c>
      <c r="N234" s="135"/>
    </row>
    <row r="235" spans="1:14" customFormat="1" ht="25.5" customHeight="1">
      <c r="A235" s="63">
        <v>462</v>
      </c>
      <c r="B235" s="61" t="s">
        <v>363</v>
      </c>
      <c r="C235" s="136"/>
      <c r="D235" s="136"/>
      <c r="E235" s="136"/>
      <c r="F235" s="136"/>
      <c r="G235" s="136"/>
      <c r="H235" s="136"/>
      <c r="I235" s="136"/>
      <c r="J235" s="136"/>
      <c r="K235" s="136"/>
      <c r="L235" s="136"/>
      <c r="M235" s="171">
        <f t="shared" si="33"/>
        <v>0</v>
      </c>
      <c r="N235" s="135"/>
    </row>
    <row r="236" spans="1:14" customFormat="1" ht="25.5" customHeight="1">
      <c r="A236" s="63">
        <v>463</v>
      </c>
      <c r="B236" s="61" t="s">
        <v>364</v>
      </c>
      <c r="C236" s="136"/>
      <c r="D236" s="136"/>
      <c r="E236" s="136"/>
      <c r="F236" s="136"/>
      <c r="G236" s="136"/>
      <c r="H236" s="136"/>
      <c r="I236" s="136"/>
      <c r="J236" s="136"/>
      <c r="K236" s="136"/>
      <c r="L236" s="136"/>
      <c r="M236" s="171">
        <f t="shared" si="33"/>
        <v>0</v>
      </c>
      <c r="N236" s="135"/>
    </row>
    <row r="237" spans="1:14" customFormat="1" ht="31.5" customHeight="1">
      <c r="A237" s="63">
        <v>464</v>
      </c>
      <c r="B237" s="61" t="s">
        <v>365</v>
      </c>
      <c r="C237" s="136"/>
      <c r="D237" s="136"/>
      <c r="E237" s="136"/>
      <c r="F237" s="136"/>
      <c r="G237" s="136"/>
      <c r="H237" s="136"/>
      <c r="I237" s="136"/>
      <c r="J237" s="136"/>
      <c r="K237" s="136"/>
      <c r="L237" s="136"/>
      <c r="M237" s="171">
        <f t="shared" si="33"/>
        <v>0</v>
      </c>
      <c r="N237" s="135"/>
    </row>
    <row r="238" spans="1:14" customFormat="1" ht="35.25" customHeight="1">
      <c r="A238" s="63">
        <v>465</v>
      </c>
      <c r="B238" s="61" t="s">
        <v>366</v>
      </c>
      <c r="C238" s="136"/>
      <c r="D238" s="136"/>
      <c r="E238" s="136"/>
      <c r="F238" s="136"/>
      <c r="G238" s="136"/>
      <c r="H238" s="136"/>
      <c r="I238" s="136"/>
      <c r="J238" s="136"/>
      <c r="K238" s="136"/>
      <c r="L238" s="136"/>
      <c r="M238" s="171">
        <f t="shared" si="33"/>
        <v>0</v>
      </c>
      <c r="N238" s="135"/>
    </row>
    <row r="239" spans="1:14" customFormat="1" ht="35.25" customHeight="1">
      <c r="A239" s="63">
        <v>466</v>
      </c>
      <c r="B239" s="127" t="s">
        <v>367</v>
      </c>
      <c r="C239" s="136"/>
      <c r="D239" s="136"/>
      <c r="E239" s="136"/>
      <c r="F239" s="136"/>
      <c r="G239" s="136"/>
      <c r="H239" s="136"/>
      <c r="I239" s="136"/>
      <c r="J239" s="136"/>
      <c r="K239" s="136"/>
      <c r="L239" s="136"/>
      <c r="M239" s="171"/>
      <c r="N239" s="135"/>
    </row>
    <row r="240" spans="1:14" customFormat="1" ht="31.5" customHeight="1">
      <c r="A240" s="63">
        <v>469</v>
      </c>
      <c r="B240" s="61" t="s">
        <v>973</v>
      </c>
      <c r="C240" s="136"/>
      <c r="D240" s="136"/>
      <c r="E240" s="136"/>
      <c r="F240" s="136"/>
      <c r="G240" s="136"/>
      <c r="H240" s="136"/>
      <c r="I240" s="136"/>
      <c r="J240" s="136"/>
      <c r="K240" s="136"/>
      <c r="L240" s="136"/>
      <c r="M240" s="171">
        <f t="shared" si="33"/>
        <v>0</v>
      </c>
      <c r="N240" s="135"/>
    </row>
    <row r="241" spans="1:14" customFormat="1" ht="25.5" customHeight="1">
      <c r="A241" s="172">
        <v>4700</v>
      </c>
      <c r="B241" s="173" t="s">
        <v>368</v>
      </c>
      <c r="C241" s="174">
        <f t="shared" ref="C241:N241" si="39">SUM(C242)</f>
        <v>0</v>
      </c>
      <c r="D241" s="174">
        <f t="shared" si="39"/>
        <v>0</v>
      </c>
      <c r="E241" s="174">
        <f t="shared" si="39"/>
        <v>0</v>
      </c>
      <c r="F241" s="174">
        <f t="shared" si="39"/>
        <v>0</v>
      </c>
      <c r="G241" s="174">
        <f t="shared" si="39"/>
        <v>0</v>
      </c>
      <c r="H241" s="174">
        <f t="shared" si="39"/>
        <v>0</v>
      </c>
      <c r="I241" s="174">
        <f t="shared" si="39"/>
        <v>0</v>
      </c>
      <c r="J241" s="174">
        <f t="shared" si="39"/>
        <v>0</v>
      </c>
      <c r="K241" s="174">
        <f t="shared" si="39"/>
        <v>0</v>
      </c>
      <c r="L241" s="174">
        <f t="shared" si="39"/>
        <v>0</v>
      </c>
      <c r="M241" s="174">
        <f t="shared" si="33"/>
        <v>0</v>
      </c>
      <c r="N241" s="143">
        <f t="shared" si="39"/>
        <v>0</v>
      </c>
    </row>
    <row r="242" spans="1:14" customFormat="1" ht="31.5" customHeight="1">
      <c r="A242" s="63">
        <v>471</v>
      </c>
      <c r="B242" s="61" t="s">
        <v>369</v>
      </c>
      <c r="C242" s="144"/>
      <c r="D242" s="144"/>
      <c r="E242" s="144"/>
      <c r="F242" s="144"/>
      <c r="G242" s="144"/>
      <c r="H242" s="144"/>
      <c r="I242" s="144"/>
      <c r="J242" s="144"/>
      <c r="K242" s="144"/>
      <c r="L242" s="144"/>
      <c r="M242" s="171">
        <f t="shared" si="33"/>
        <v>0</v>
      </c>
      <c r="N242" s="135"/>
    </row>
    <row r="243" spans="1:14" customFormat="1" ht="25.5" customHeight="1">
      <c r="A243" s="172">
        <v>4800</v>
      </c>
      <c r="B243" s="173" t="s">
        <v>370</v>
      </c>
      <c r="C243" s="174">
        <f t="shared" ref="C243:N243" si="40">SUM(C244:C248)</f>
        <v>263929</v>
      </c>
      <c r="D243" s="174">
        <f>SUM(D244:D248)</f>
        <v>0</v>
      </c>
      <c r="E243" s="174">
        <f t="shared" si="40"/>
        <v>0</v>
      </c>
      <c r="F243" s="174">
        <f t="shared" si="40"/>
        <v>0</v>
      </c>
      <c r="G243" s="174">
        <f t="shared" si="40"/>
        <v>0</v>
      </c>
      <c r="H243" s="174">
        <f t="shared" si="40"/>
        <v>0</v>
      </c>
      <c r="I243" s="174">
        <f t="shared" si="40"/>
        <v>0</v>
      </c>
      <c r="J243" s="174">
        <f t="shared" si="40"/>
        <v>0</v>
      </c>
      <c r="K243" s="174">
        <f t="shared" si="40"/>
        <v>0</v>
      </c>
      <c r="L243" s="174">
        <f t="shared" si="40"/>
        <v>0</v>
      </c>
      <c r="M243" s="174">
        <f t="shared" si="33"/>
        <v>263929</v>
      </c>
      <c r="N243" s="143">
        <f t="shared" si="40"/>
        <v>0</v>
      </c>
    </row>
    <row r="244" spans="1:14" customFormat="1" ht="31.5" customHeight="1">
      <c r="A244" s="63">
        <v>481</v>
      </c>
      <c r="B244" s="61" t="s">
        <v>371</v>
      </c>
      <c r="C244" s="144">
        <v>263929</v>
      </c>
      <c r="D244" s="144"/>
      <c r="E244" s="144"/>
      <c r="F244" s="144"/>
      <c r="G244" s="144"/>
      <c r="H244" s="144"/>
      <c r="I244" s="144"/>
      <c r="J244" s="144"/>
      <c r="K244" s="144"/>
      <c r="L244" s="144"/>
      <c r="M244" s="171">
        <f t="shared" si="33"/>
        <v>263929</v>
      </c>
      <c r="N244" s="145"/>
    </row>
    <row r="245" spans="1:14" customFormat="1" ht="31.5" customHeight="1">
      <c r="A245" s="63">
        <v>482</v>
      </c>
      <c r="B245" s="61" t="s">
        <v>372</v>
      </c>
      <c r="C245" s="144"/>
      <c r="D245" s="144"/>
      <c r="E245" s="144"/>
      <c r="F245" s="144"/>
      <c r="G245" s="144"/>
      <c r="H245" s="144"/>
      <c r="I245" s="144"/>
      <c r="J245" s="144"/>
      <c r="K245" s="144"/>
      <c r="L245" s="144"/>
      <c r="M245" s="171">
        <f t="shared" si="33"/>
        <v>0</v>
      </c>
      <c r="N245" s="135"/>
    </row>
    <row r="246" spans="1:14" customFormat="1" ht="31.5" customHeight="1">
      <c r="A246" s="63">
        <v>483</v>
      </c>
      <c r="B246" s="61" t="s">
        <v>373</v>
      </c>
      <c r="C246" s="144"/>
      <c r="D246" s="144"/>
      <c r="E246" s="144"/>
      <c r="F246" s="144"/>
      <c r="G246" s="144"/>
      <c r="H246" s="144"/>
      <c r="I246" s="144"/>
      <c r="J246" s="144"/>
      <c r="K246" s="144"/>
      <c r="L246" s="144"/>
      <c r="M246" s="171">
        <f t="shared" si="33"/>
        <v>0</v>
      </c>
      <c r="N246" s="145"/>
    </row>
    <row r="247" spans="1:14" customFormat="1" ht="31.5" customHeight="1">
      <c r="A247" s="63">
        <v>484</v>
      </c>
      <c r="B247" s="61" t="s">
        <v>374</v>
      </c>
      <c r="C247" s="144"/>
      <c r="D247" s="144"/>
      <c r="E247" s="144"/>
      <c r="F247" s="144"/>
      <c r="G247" s="144"/>
      <c r="H247" s="144"/>
      <c r="I247" s="144"/>
      <c r="J247" s="144"/>
      <c r="K247" s="144"/>
      <c r="L247" s="144"/>
      <c r="M247" s="171">
        <f t="shared" si="33"/>
        <v>0</v>
      </c>
      <c r="N247" s="145"/>
    </row>
    <row r="248" spans="1:14" customFormat="1" ht="31.5" customHeight="1">
      <c r="A248" s="63">
        <v>485</v>
      </c>
      <c r="B248" s="61" t="s">
        <v>375</v>
      </c>
      <c r="C248" s="144"/>
      <c r="D248" s="144"/>
      <c r="E248" s="144"/>
      <c r="F248" s="144"/>
      <c r="G248" s="144"/>
      <c r="H248" s="144"/>
      <c r="I248" s="144"/>
      <c r="J248" s="144"/>
      <c r="K248" s="144"/>
      <c r="L248" s="144"/>
      <c r="M248" s="171">
        <f t="shared" si="33"/>
        <v>0</v>
      </c>
      <c r="N248" s="145"/>
    </row>
    <row r="249" spans="1:14" customFormat="1" ht="25.5" customHeight="1">
      <c r="A249" s="172">
        <v>4900</v>
      </c>
      <c r="B249" s="173" t="s">
        <v>376</v>
      </c>
      <c r="C249" s="174">
        <f t="shared" ref="C249:L249" si="41">SUM(C250:C252)</f>
        <v>0</v>
      </c>
      <c r="D249" s="174">
        <f>SUM(D250:D252)</f>
        <v>0</v>
      </c>
      <c r="E249" s="174">
        <f t="shared" si="41"/>
        <v>0</v>
      </c>
      <c r="F249" s="174">
        <f t="shared" si="41"/>
        <v>0</v>
      </c>
      <c r="G249" s="174">
        <f t="shared" si="41"/>
        <v>0</v>
      </c>
      <c r="H249" s="174">
        <f t="shared" si="41"/>
        <v>0</v>
      </c>
      <c r="I249" s="174">
        <f t="shared" si="41"/>
        <v>0</v>
      </c>
      <c r="J249" s="174">
        <f t="shared" si="41"/>
        <v>0</v>
      </c>
      <c r="K249" s="174">
        <f t="shared" si="41"/>
        <v>0</v>
      </c>
      <c r="L249" s="174">
        <f t="shared" si="41"/>
        <v>0</v>
      </c>
      <c r="M249" s="174">
        <f t="shared" si="33"/>
        <v>0</v>
      </c>
      <c r="N249" s="138"/>
    </row>
    <row r="250" spans="1:14" customFormat="1" ht="25.5" customHeight="1">
      <c r="A250" s="64">
        <v>491</v>
      </c>
      <c r="B250" s="61" t="s">
        <v>377</v>
      </c>
      <c r="C250" s="144"/>
      <c r="D250" s="144"/>
      <c r="E250" s="144"/>
      <c r="F250" s="144"/>
      <c r="G250" s="144"/>
      <c r="H250" s="144"/>
      <c r="I250" s="144"/>
      <c r="J250" s="144"/>
      <c r="K250" s="144"/>
      <c r="L250" s="144"/>
      <c r="M250" s="171">
        <f t="shared" si="33"/>
        <v>0</v>
      </c>
      <c r="N250" s="135"/>
    </row>
    <row r="251" spans="1:14" customFormat="1" ht="25.5" customHeight="1">
      <c r="A251" s="64">
        <v>492</v>
      </c>
      <c r="B251" s="61" t="s">
        <v>378</v>
      </c>
      <c r="C251" s="144"/>
      <c r="D251" s="144"/>
      <c r="E251" s="144"/>
      <c r="F251" s="144"/>
      <c r="G251" s="144"/>
      <c r="H251" s="144"/>
      <c r="I251" s="144"/>
      <c r="J251" s="144"/>
      <c r="K251" s="144"/>
      <c r="L251" s="144"/>
      <c r="M251" s="171">
        <f t="shared" si="33"/>
        <v>0</v>
      </c>
      <c r="N251" s="135"/>
    </row>
    <row r="252" spans="1:14" customFormat="1" ht="25.5" customHeight="1">
      <c r="A252" s="64">
        <v>493</v>
      </c>
      <c r="B252" s="61" t="s">
        <v>379</v>
      </c>
      <c r="C252" s="144"/>
      <c r="D252" s="144"/>
      <c r="E252" s="144"/>
      <c r="F252" s="144"/>
      <c r="G252" s="144"/>
      <c r="H252" s="144"/>
      <c r="I252" s="144"/>
      <c r="J252" s="144"/>
      <c r="K252" s="144"/>
      <c r="L252" s="144"/>
      <c r="M252" s="171">
        <f t="shared" si="33"/>
        <v>0</v>
      </c>
      <c r="N252" s="135"/>
    </row>
    <row r="253" spans="1:14" s="102" customFormat="1" ht="25.5" customHeight="1">
      <c r="A253" s="187">
        <v>5000</v>
      </c>
      <c r="B253" s="188" t="s">
        <v>380</v>
      </c>
      <c r="C253" s="189">
        <f t="shared" ref="C253:N253" si="42">C254+C261+C266+C269+C276+C278+C287+C297+C302</f>
        <v>1219438</v>
      </c>
      <c r="D253" s="189">
        <f>D254+D261+D266+D269+D276+D278+D287+D297+D302</f>
        <v>0</v>
      </c>
      <c r="E253" s="189">
        <f t="shared" si="42"/>
        <v>0</v>
      </c>
      <c r="F253" s="189">
        <f t="shared" si="42"/>
        <v>0</v>
      </c>
      <c r="G253" s="189">
        <f t="shared" si="42"/>
        <v>0</v>
      </c>
      <c r="H253" s="189">
        <f t="shared" si="42"/>
        <v>0</v>
      </c>
      <c r="I253" s="189">
        <f t="shared" si="42"/>
        <v>0</v>
      </c>
      <c r="J253" s="189">
        <f t="shared" si="42"/>
        <v>12009272</v>
      </c>
      <c r="K253" s="189">
        <f t="shared" si="42"/>
        <v>0</v>
      </c>
      <c r="L253" s="189">
        <f t="shared" si="42"/>
        <v>0</v>
      </c>
      <c r="M253" s="189">
        <f t="shared" si="33"/>
        <v>13228710</v>
      </c>
      <c r="N253" s="140">
        <f t="shared" si="42"/>
        <v>0</v>
      </c>
    </row>
    <row r="254" spans="1:14" customFormat="1" ht="25.5" customHeight="1">
      <c r="A254" s="172">
        <v>5100</v>
      </c>
      <c r="B254" s="173" t="s">
        <v>381</v>
      </c>
      <c r="C254" s="174">
        <f>SUM(C255:C260)</f>
        <v>713673</v>
      </c>
      <c r="D254" s="174">
        <f>SUM(D255:D260)</f>
        <v>0</v>
      </c>
      <c r="E254" s="174">
        <f t="shared" ref="E254:N254" si="43">SUM(E255:E260)</f>
        <v>0</v>
      </c>
      <c r="F254" s="174">
        <f t="shared" si="43"/>
        <v>0</v>
      </c>
      <c r="G254" s="174">
        <f t="shared" si="43"/>
        <v>0</v>
      </c>
      <c r="H254" s="174">
        <f t="shared" si="43"/>
        <v>0</v>
      </c>
      <c r="I254" s="174">
        <f t="shared" si="43"/>
        <v>0</v>
      </c>
      <c r="J254" s="174">
        <f t="shared" si="43"/>
        <v>0</v>
      </c>
      <c r="K254" s="174">
        <f t="shared" si="43"/>
        <v>0</v>
      </c>
      <c r="L254" s="174">
        <f t="shared" si="43"/>
        <v>0</v>
      </c>
      <c r="M254" s="174">
        <f t="shared" si="33"/>
        <v>713673</v>
      </c>
      <c r="N254" s="139">
        <f t="shared" si="43"/>
        <v>0</v>
      </c>
    </row>
    <row r="255" spans="1:14" customFormat="1" ht="25.5" customHeight="1">
      <c r="A255" s="63">
        <v>511</v>
      </c>
      <c r="B255" s="61" t="s">
        <v>382</v>
      </c>
      <c r="C255" s="144">
        <v>86759</v>
      </c>
      <c r="D255" s="144"/>
      <c r="E255" s="144"/>
      <c r="F255" s="144"/>
      <c r="G255" s="144"/>
      <c r="H255" s="144"/>
      <c r="I255" s="144"/>
      <c r="J255" s="144"/>
      <c r="K255" s="144"/>
      <c r="L255" s="144"/>
      <c r="M255" s="171">
        <f t="shared" si="33"/>
        <v>86759</v>
      </c>
      <c r="N255" s="135"/>
    </row>
    <row r="256" spans="1:14" customFormat="1" ht="25.5" customHeight="1">
      <c r="A256" s="63">
        <v>512</v>
      </c>
      <c r="B256" s="61" t="s">
        <v>383</v>
      </c>
      <c r="C256" s="144">
        <v>29200</v>
      </c>
      <c r="D256" s="144"/>
      <c r="E256" s="144"/>
      <c r="F256" s="144"/>
      <c r="G256" s="144"/>
      <c r="H256" s="144"/>
      <c r="I256" s="144"/>
      <c r="J256" s="144"/>
      <c r="K256" s="144"/>
      <c r="L256" s="144"/>
      <c r="M256" s="171">
        <f t="shared" si="33"/>
        <v>29200</v>
      </c>
      <c r="N256" s="135"/>
    </row>
    <row r="257" spans="1:14" customFormat="1" ht="25.5" customHeight="1">
      <c r="A257" s="63">
        <v>513</v>
      </c>
      <c r="B257" s="61" t="s">
        <v>384</v>
      </c>
      <c r="C257" s="144"/>
      <c r="D257" s="144"/>
      <c r="E257" s="144"/>
      <c r="F257" s="144"/>
      <c r="G257" s="144"/>
      <c r="H257" s="144"/>
      <c r="I257" s="144"/>
      <c r="J257" s="144"/>
      <c r="K257" s="144"/>
      <c r="L257" s="144"/>
      <c r="M257" s="171">
        <f t="shared" si="33"/>
        <v>0</v>
      </c>
      <c r="N257" s="135"/>
    </row>
    <row r="258" spans="1:14" customFormat="1" ht="25.5" customHeight="1">
      <c r="A258" s="63">
        <v>514</v>
      </c>
      <c r="B258" s="61" t="s">
        <v>385</v>
      </c>
      <c r="C258" s="144"/>
      <c r="D258" s="144"/>
      <c r="E258" s="144"/>
      <c r="F258" s="144"/>
      <c r="G258" s="144"/>
      <c r="H258" s="144"/>
      <c r="I258" s="144"/>
      <c r="J258" s="144"/>
      <c r="K258" s="144"/>
      <c r="L258" s="144"/>
      <c r="M258" s="171">
        <f t="shared" si="33"/>
        <v>0</v>
      </c>
      <c r="N258" s="135"/>
    </row>
    <row r="259" spans="1:14" customFormat="1" ht="25.5" customHeight="1">
      <c r="A259" s="63">
        <v>515</v>
      </c>
      <c r="B259" s="61" t="s">
        <v>386</v>
      </c>
      <c r="C259" s="144">
        <v>597714</v>
      </c>
      <c r="D259" s="144"/>
      <c r="E259" s="144"/>
      <c r="F259" s="144"/>
      <c r="G259" s="144"/>
      <c r="H259" s="144"/>
      <c r="I259" s="144"/>
      <c r="J259" s="144"/>
      <c r="K259" s="144"/>
      <c r="L259" s="144"/>
      <c r="M259" s="171">
        <f t="shared" si="33"/>
        <v>597714</v>
      </c>
      <c r="N259" s="135"/>
    </row>
    <row r="260" spans="1:14" customFormat="1" ht="25.5" customHeight="1">
      <c r="A260" s="63">
        <v>519</v>
      </c>
      <c r="B260" s="61" t="s">
        <v>387</v>
      </c>
      <c r="C260" s="144"/>
      <c r="D260" s="144"/>
      <c r="E260" s="144"/>
      <c r="F260" s="144"/>
      <c r="G260" s="144"/>
      <c r="H260" s="144"/>
      <c r="I260" s="144"/>
      <c r="J260" s="144"/>
      <c r="K260" s="144"/>
      <c r="L260" s="144"/>
      <c r="M260" s="171">
        <f t="shared" si="33"/>
        <v>0</v>
      </c>
      <c r="N260" s="135"/>
    </row>
    <row r="261" spans="1:14" customFormat="1" ht="25.5" customHeight="1">
      <c r="A261" s="172">
        <v>5200</v>
      </c>
      <c r="B261" s="173" t="s">
        <v>388</v>
      </c>
      <c r="C261" s="174">
        <f t="shared" ref="C261:N261" si="44">SUM(C262:C265)</f>
        <v>0</v>
      </c>
      <c r="D261" s="174">
        <f>SUM(D262:D265)</f>
        <v>0</v>
      </c>
      <c r="E261" s="174">
        <f t="shared" si="44"/>
        <v>0</v>
      </c>
      <c r="F261" s="174">
        <f t="shared" si="44"/>
        <v>0</v>
      </c>
      <c r="G261" s="174">
        <f t="shared" si="44"/>
        <v>0</v>
      </c>
      <c r="H261" s="174">
        <f t="shared" si="44"/>
        <v>0</v>
      </c>
      <c r="I261" s="174">
        <f t="shared" si="44"/>
        <v>0</v>
      </c>
      <c r="J261" s="174">
        <f t="shared" si="44"/>
        <v>0</v>
      </c>
      <c r="K261" s="174">
        <f t="shared" si="44"/>
        <v>0</v>
      </c>
      <c r="L261" s="174">
        <f t="shared" si="44"/>
        <v>0</v>
      </c>
      <c r="M261" s="174">
        <f t="shared" si="33"/>
        <v>0</v>
      </c>
      <c r="N261" s="139">
        <f t="shared" si="44"/>
        <v>0</v>
      </c>
    </row>
    <row r="262" spans="1:14" customFormat="1" ht="25.5" customHeight="1">
      <c r="A262" s="63">
        <v>521</v>
      </c>
      <c r="B262" s="61" t="s">
        <v>389</v>
      </c>
      <c r="C262" s="136"/>
      <c r="D262" s="136"/>
      <c r="E262" s="136"/>
      <c r="F262" s="136"/>
      <c r="G262" s="136"/>
      <c r="H262" s="136"/>
      <c r="I262" s="136"/>
      <c r="J262" s="136"/>
      <c r="K262" s="136"/>
      <c r="L262" s="136"/>
      <c r="M262" s="171">
        <f t="shared" si="33"/>
        <v>0</v>
      </c>
      <c r="N262" s="135"/>
    </row>
    <row r="263" spans="1:14" customFormat="1" ht="25.5" customHeight="1">
      <c r="A263" s="63">
        <v>522</v>
      </c>
      <c r="B263" s="61" t="s">
        <v>390</v>
      </c>
      <c r="C263" s="136"/>
      <c r="D263" s="136"/>
      <c r="E263" s="136"/>
      <c r="F263" s="136"/>
      <c r="G263" s="136"/>
      <c r="H263" s="136"/>
      <c r="I263" s="136"/>
      <c r="J263" s="136"/>
      <c r="K263" s="136"/>
      <c r="L263" s="136"/>
      <c r="M263" s="171">
        <f t="shared" si="33"/>
        <v>0</v>
      </c>
      <c r="N263" s="135"/>
    </row>
    <row r="264" spans="1:14" customFormat="1" ht="25.5" customHeight="1">
      <c r="A264" s="63">
        <v>523</v>
      </c>
      <c r="B264" s="61" t="s">
        <v>391</v>
      </c>
      <c r="C264" s="136"/>
      <c r="D264" s="136"/>
      <c r="E264" s="136"/>
      <c r="F264" s="136"/>
      <c r="G264" s="136"/>
      <c r="H264" s="136"/>
      <c r="I264" s="136"/>
      <c r="J264" s="136"/>
      <c r="K264" s="136"/>
      <c r="L264" s="136"/>
      <c r="M264" s="171">
        <f t="shared" ref="M264:M327" si="45">SUM(C264:L264)</f>
        <v>0</v>
      </c>
      <c r="N264" s="135"/>
    </row>
    <row r="265" spans="1:14" customFormat="1" ht="25.5" customHeight="1">
      <c r="A265" s="63">
        <v>529</v>
      </c>
      <c r="B265" s="61" t="s">
        <v>392</v>
      </c>
      <c r="C265" s="136"/>
      <c r="D265" s="136"/>
      <c r="E265" s="136"/>
      <c r="F265" s="136"/>
      <c r="G265" s="136"/>
      <c r="H265" s="136"/>
      <c r="I265" s="136"/>
      <c r="J265" s="136"/>
      <c r="K265" s="136"/>
      <c r="L265" s="136"/>
      <c r="M265" s="171">
        <f t="shared" si="45"/>
        <v>0</v>
      </c>
      <c r="N265" s="135"/>
    </row>
    <row r="266" spans="1:14" customFormat="1" ht="25.5" customHeight="1">
      <c r="A266" s="172">
        <v>5300</v>
      </c>
      <c r="B266" s="173" t="s">
        <v>393</v>
      </c>
      <c r="C266" s="174">
        <f t="shared" ref="C266:L266" si="46">SUM(C267:C268)</f>
        <v>0</v>
      </c>
      <c r="D266" s="174">
        <f>SUM(D267:D268)</f>
        <v>0</v>
      </c>
      <c r="E266" s="174">
        <f t="shared" si="46"/>
        <v>0</v>
      </c>
      <c r="F266" s="174">
        <f t="shared" si="46"/>
        <v>0</v>
      </c>
      <c r="G266" s="174">
        <f t="shared" si="46"/>
        <v>0</v>
      </c>
      <c r="H266" s="174">
        <f t="shared" si="46"/>
        <v>0</v>
      </c>
      <c r="I266" s="174">
        <f t="shared" si="46"/>
        <v>0</v>
      </c>
      <c r="J266" s="174">
        <f t="shared" si="46"/>
        <v>0</v>
      </c>
      <c r="K266" s="174">
        <f t="shared" si="46"/>
        <v>0</v>
      </c>
      <c r="L266" s="174">
        <f t="shared" si="46"/>
        <v>0</v>
      </c>
      <c r="M266" s="174">
        <f t="shared" si="45"/>
        <v>0</v>
      </c>
      <c r="N266" s="138"/>
    </row>
    <row r="267" spans="1:14" customFormat="1" ht="25.5" customHeight="1">
      <c r="A267" s="63">
        <v>531</v>
      </c>
      <c r="B267" s="61" t="s">
        <v>394</v>
      </c>
      <c r="C267" s="136"/>
      <c r="D267" s="136"/>
      <c r="E267" s="136"/>
      <c r="F267" s="136"/>
      <c r="G267" s="136"/>
      <c r="H267" s="136"/>
      <c r="I267" s="136"/>
      <c r="J267" s="136"/>
      <c r="K267" s="136"/>
      <c r="L267" s="136"/>
      <c r="M267" s="171">
        <f t="shared" si="45"/>
        <v>0</v>
      </c>
      <c r="N267" s="135"/>
    </row>
    <row r="268" spans="1:14" customFormat="1" ht="25.5" customHeight="1">
      <c r="A268" s="63">
        <v>532</v>
      </c>
      <c r="B268" s="61" t="s">
        <v>395</v>
      </c>
      <c r="C268" s="136"/>
      <c r="D268" s="136"/>
      <c r="E268" s="136"/>
      <c r="F268" s="136"/>
      <c r="G268" s="136"/>
      <c r="H268" s="136"/>
      <c r="I268" s="136"/>
      <c r="J268" s="136"/>
      <c r="K268" s="136"/>
      <c r="L268" s="136"/>
      <c r="M268" s="171">
        <f t="shared" si="45"/>
        <v>0</v>
      </c>
      <c r="N268" s="135"/>
    </row>
    <row r="269" spans="1:14" customFormat="1" ht="25.5" customHeight="1">
      <c r="A269" s="172">
        <v>5400</v>
      </c>
      <c r="B269" s="173" t="s">
        <v>396</v>
      </c>
      <c r="C269" s="174">
        <f t="shared" ref="C269:N269" si="47">SUM(C270:C275)</f>
        <v>0</v>
      </c>
      <c r="D269" s="174">
        <f>SUM(D270:D275)</f>
        <v>0</v>
      </c>
      <c r="E269" s="174">
        <f t="shared" si="47"/>
        <v>0</v>
      </c>
      <c r="F269" s="174">
        <f t="shared" si="47"/>
        <v>0</v>
      </c>
      <c r="G269" s="174">
        <f t="shared" si="47"/>
        <v>0</v>
      </c>
      <c r="H269" s="174">
        <f t="shared" si="47"/>
        <v>0</v>
      </c>
      <c r="I269" s="174">
        <f t="shared" si="47"/>
        <v>0</v>
      </c>
      <c r="J269" s="174">
        <f t="shared" si="47"/>
        <v>0</v>
      </c>
      <c r="K269" s="174">
        <f t="shared" si="47"/>
        <v>0</v>
      </c>
      <c r="L269" s="174">
        <f t="shared" si="47"/>
        <v>0</v>
      </c>
      <c r="M269" s="174">
        <f t="shared" si="45"/>
        <v>0</v>
      </c>
      <c r="N269" s="139">
        <f t="shared" si="47"/>
        <v>0</v>
      </c>
    </row>
    <row r="270" spans="1:14" customFormat="1" ht="25.5" customHeight="1">
      <c r="A270" s="63">
        <v>541</v>
      </c>
      <c r="B270" s="61" t="s">
        <v>397</v>
      </c>
      <c r="C270" s="136"/>
      <c r="D270" s="136"/>
      <c r="E270" s="136"/>
      <c r="F270" s="136"/>
      <c r="G270" s="136"/>
      <c r="H270" s="136"/>
      <c r="I270" s="136"/>
      <c r="J270" s="136"/>
      <c r="K270" s="136"/>
      <c r="L270" s="136"/>
      <c r="M270" s="171">
        <f t="shared" si="45"/>
        <v>0</v>
      </c>
      <c r="N270" s="135"/>
    </row>
    <row r="271" spans="1:14" customFormat="1" ht="25.5" customHeight="1">
      <c r="A271" s="63">
        <v>542</v>
      </c>
      <c r="B271" s="61" t="s">
        <v>398</v>
      </c>
      <c r="C271" s="136"/>
      <c r="D271" s="136"/>
      <c r="E271" s="136"/>
      <c r="F271" s="136"/>
      <c r="G271" s="136"/>
      <c r="H271" s="136"/>
      <c r="I271" s="136"/>
      <c r="J271" s="136"/>
      <c r="K271" s="136"/>
      <c r="L271" s="136"/>
      <c r="M271" s="171">
        <f t="shared" si="45"/>
        <v>0</v>
      </c>
      <c r="N271" s="135"/>
    </row>
    <row r="272" spans="1:14" customFormat="1" ht="25.5" customHeight="1">
      <c r="A272" s="63">
        <v>543</v>
      </c>
      <c r="B272" s="61" t="s">
        <v>399</v>
      </c>
      <c r="C272" s="136"/>
      <c r="D272" s="136"/>
      <c r="E272" s="136"/>
      <c r="F272" s="136"/>
      <c r="G272" s="136"/>
      <c r="H272" s="136"/>
      <c r="I272" s="136"/>
      <c r="J272" s="136"/>
      <c r="K272" s="136"/>
      <c r="L272" s="136"/>
      <c r="M272" s="171">
        <f t="shared" si="45"/>
        <v>0</v>
      </c>
      <c r="N272" s="135"/>
    </row>
    <row r="273" spans="1:14" customFormat="1" ht="25.5" customHeight="1">
      <c r="A273" s="63">
        <v>544</v>
      </c>
      <c r="B273" s="61" t="s">
        <v>400</v>
      </c>
      <c r="C273" s="136"/>
      <c r="D273" s="136"/>
      <c r="E273" s="136"/>
      <c r="F273" s="136"/>
      <c r="G273" s="136"/>
      <c r="H273" s="136"/>
      <c r="I273" s="136"/>
      <c r="J273" s="136"/>
      <c r="K273" s="136"/>
      <c r="L273" s="136"/>
      <c r="M273" s="171">
        <f t="shared" si="45"/>
        <v>0</v>
      </c>
      <c r="N273" s="135"/>
    </row>
    <row r="274" spans="1:14" customFormat="1" ht="25.5" customHeight="1">
      <c r="A274" s="63">
        <v>545</v>
      </c>
      <c r="B274" s="61" t="s">
        <v>401</v>
      </c>
      <c r="C274" s="136"/>
      <c r="D274" s="136"/>
      <c r="E274" s="136"/>
      <c r="F274" s="136"/>
      <c r="G274" s="136"/>
      <c r="H274" s="136"/>
      <c r="I274" s="136"/>
      <c r="J274" s="136"/>
      <c r="K274" s="136"/>
      <c r="L274" s="136"/>
      <c r="M274" s="171">
        <f t="shared" si="45"/>
        <v>0</v>
      </c>
      <c r="N274" s="135"/>
    </row>
    <row r="275" spans="1:14" customFormat="1" ht="25.5" customHeight="1">
      <c r="A275" s="63">
        <v>549</v>
      </c>
      <c r="B275" s="61" t="s">
        <v>402</v>
      </c>
      <c r="C275" s="136"/>
      <c r="D275" s="136"/>
      <c r="E275" s="136"/>
      <c r="F275" s="136"/>
      <c r="G275" s="136"/>
      <c r="H275" s="136"/>
      <c r="I275" s="136"/>
      <c r="J275" s="136"/>
      <c r="K275" s="136"/>
      <c r="L275" s="136"/>
      <c r="M275" s="171">
        <f t="shared" si="45"/>
        <v>0</v>
      </c>
      <c r="N275" s="135"/>
    </row>
    <row r="276" spans="1:14" customFormat="1" ht="25.5" customHeight="1">
      <c r="A276" s="172">
        <v>5500</v>
      </c>
      <c r="B276" s="173" t="s">
        <v>403</v>
      </c>
      <c r="C276" s="174">
        <f t="shared" ref="C276:N276" si="48">SUM(C277)</f>
        <v>0</v>
      </c>
      <c r="D276" s="174">
        <f t="shared" si="48"/>
        <v>0</v>
      </c>
      <c r="E276" s="174">
        <f t="shared" si="48"/>
        <v>0</v>
      </c>
      <c r="F276" s="174">
        <f t="shared" si="48"/>
        <v>0</v>
      </c>
      <c r="G276" s="174">
        <f t="shared" si="48"/>
        <v>0</v>
      </c>
      <c r="H276" s="174">
        <f t="shared" si="48"/>
        <v>0</v>
      </c>
      <c r="I276" s="174">
        <f t="shared" si="48"/>
        <v>0</v>
      </c>
      <c r="J276" s="174">
        <f t="shared" si="48"/>
        <v>50000</v>
      </c>
      <c r="K276" s="174">
        <f t="shared" si="48"/>
        <v>0</v>
      </c>
      <c r="L276" s="174">
        <f t="shared" si="48"/>
        <v>0</v>
      </c>
      <c r="M276" s="174">
        <f t="shared" si="45"/>
        <v>50000</v>
      </c>
      <c r="N276" s="139">
        <f t="shared" si="48"/>
        <v>0</v>
      </c>
    </row>
    <row r="277" spans="1:14" customFormat="1" ht="25.5" customHeight="1">
      <c r="A277" s="63">
        <v>551</v>
      </c>
      <c r="B277" s="61" t="s">
        <v>404</v>
      </c>
      <c r="C277" s="136"/>
      <c r="D277" s="136"/>
      <c r="E277" s="136"/>
      <c r="F277" s="136"/>
      <c r="G277" s="136"/>
      <c r="H277" s="136"/>
      <c r="I277" s="136"/>
      <c r="J277" s="136">
        <v>50000</v>
      </c>
      <c r="K277" s="136"/>
      <c r="L277" s="136"/>
      <c r="M277" s="171">
        <f t="shared" si="45"/>
        <v>50000</v>
      </c>
      <c r="N277" s="135"/>
    </row>
    <row r="278" spans="1:14" customFormat="1" ht="25.5" customHeight="1">
      <c r="A278" s="172">
        <v>5600</v>
      </c>
      <c r="B278" s="173" t="s">
        <v>405</v>
      </c>
      <c r="C278" s="174">
        <f t="shared" ref="C278:N278" si="49">SUM(C279:C286)</f>
        <v>406765</v>
      </c>
      <c r="D278" s="174">
        <f>SUM(D279:D286)</f>
        <v>0</v>
      </c>
      <c r="E278" s="174">
        <f t="shared" si="49"/>
        <v>0</v>
      </c>
      <c r="F278" s="174">
        <f t="shared" si="49"/>
        <v>0</v>
      </c>
      <c r="G278" s="174">
        <f t="shared" si="49"/>
        <v>0</v>
      </c>
      <c r="H278" s="174">
        <f t="shared" si="49"/>
        <v>0</v>
      </c>
      <c r="I278" s="174">
        <f t="shared" si="49"/>
        <v>0</v>
      </c>
      <c r="J278" s="174">
        <f t="shared" si="49"/>
        <v>11959272</v>
      </c>
      <c r="K278" s="174">
        <f t="shared" si="49"/>
        <v>0</v>
      </c>
      <c r="L278" s="174">
        <f t="shared" si="49"/>
        <v>0</v>
      </c>
      <c r="M278" s="174">
        <f t="shared" si="45"/>
        <v>12366037</v>
      </c>
      <c r="N278" s="139">
        <f t="shared" si="49"/>
        <v>0</v>
      </c>
    </row>
    <row r="279" spans="1:14" customFormat="1" ht="25.5" customHeight="1">
      <c r="A279" s="63">
        <v>561</v>
      </c>
      <c r="B279" s="61" t="s">
        <v>406</v>
      </c>
      <c r="C279" s="144"/>
      <c r="D279" s="144"/>
      <c r="E279" s="144"/>
      <c r="F279" s="144"/>
      <c r="G279" s="144"/>
      <c r="H279" s="144"/>
      <c r="I279" s="144"/>
      <c r="J279" s="144"/>
      <c r="K279" s="144"/>
      <c r="L279" s="144"/>
      <c r="M279" s="171">
        <f t="shared" si="45"/>
        <v>0</v>
      </c>
      <c r="N279" s="135"/>
    </row>
    <row r="280" spans="1:14" customFormat="1" ht="25.5" customHeight="1">
      <c r="A280" s="63">
        <v>562</v>
      </c>
      <c r="B280" s="61" t="s">
        <v>407</v>
      </c>
      <c r="C280" s="144"/>
      <c r="D280" s="144"/>
      <c r="E280" s="144"/>
      <c r="F280" s="144"/>
      <c r="G280" s="144"/>
      <c r="H280" s="144"/>
      <c r="I280" s="144"/>
      <c r="J280" s="144"/>
      <c r="K280" s="144"/>
      <c r="L280" s="144"/>
      <c r="M280" s="171">
        <f t="shared" si="45"/>
        <v>0</v>
      </c>
      <c r="N280" s="135"/>
    </row>
    <row r="281" spans="1:14" customFormat="1" ht="25.5" customHeight="1">
      <c r="A281" s="63">
        <v>563</v>
      </c>
      <c r="B281" s="61" t="s">
        <v>408</v>
      </c>
      <c r="C281" s="144"/>
      <c r="D281" s="144"/>
      <c r="E281" s="144"/>
      <c r="F281" s="144"/>
      <c r="G281" s="144"/>
      <c r="H281" s="144"/>
      <c r="I281" s="144"/>
      <c r="J281" s="144"/>
      <c r="K281" s="144"/>
      <c r="L281" s="144"/>
      <c r="M281" s="171">
        <f t="shared" si="45"/>
        <v>0</v>
      </c>
      <c r="N281" s="135"/>
    </row>
    <row r="282" spans="1:14" customFormat="1" ht="29.25" customHeight="1">
      <c r="A282" s="63">
        <v>564</v>
      </c>
      <c r="B282" s="61" t="s">
        <v>409</v>
      </c>
      <c r="C282" s="144"/>
      <c r="D282" s="144"/>
      <c r="E282" s="144"/>
      <c r="F282" s="144"/>
      <c r="G282" s="144"/>
      <c r="H282" s="144"/>
      <c r="I282" s="144"/>
      <c r="J282" s="144"/>
      <c r="K282" s="144"/>
      <c r="L282" s="144"/>
      <c r="M282" s="171">
        <f t="shared" si="45"/>
        <v>0</v>
      </c>
      <c r="N282" s="135"/>
    </row>
    <row r="283" spans="1:14" customFormat="1" ht="25.5" customHeight="1">
      <c r="A283" s="63">
        <v>565</v>
      </c>
      <c r="B283" s="61" t="s">
        <v>410</v>
      </c>
      <c r="C283" s="144">
        <v>79765</v>
      </c>
      <c r="D283" s="144"/>
      <c r="E283" s="144"/>
      <c r="F283" s="144"/>
      <c r="G283" s="144"/>
      <c r="H283" s="144"/>
      <c r="I283" s="144"/>
      <c r="J283" s="144"/>
      <c r="K283" s="144"/>
      <c r="L283" s="144"/>
      <c r="M283" s="171">
        <f t="shared" si="45"/>
        <v>79765</v>
      </c>
      <c r="N283" s="135"/>
    </row>
    <row r="284" spans="1:14" customFormat="1" ht="27.75" customHeight="1">
      <c r="A284" s="63">
        <v>566</v>
      </c>
      <c r="B284" s="61" t="s">
        <v>411</v>
      </c>
      <c r="C284" s="144">
        <v>0</v>
      </c>
      <c r="D284" s="144"/>
      <c r="E284" s="144"/>
      <c r="F284" s="144"/>
      <c r="G284" s="144"/>
      <c r="H284" s="144"/>
      <c r="I284" s="144"/>
      <c r="J284" s="144">
        <v>11900000</v>
      </c>
      <c r="K284" s="144"/>
      <c r="L284" s="144"/>
      <c r="M284" s="171">
        <f t="shared" si="45"/>
        <v>11900000</v>
      </c>
      <c r="N284" s="135"/>
    </row>
    <row r="285" spans="1:14" customFormat="1" ht="25.5" customHeight="1">
      <c r="A285" s="63">
        <v>567</v>
      </c>
      <c r="B285" s="61" t="s">
        <v>412</v>
      </c>
      <c r="C285" s="144">
        <v>327000</v>
      </c>
      <c r="D285" s="144"/>
      <c r="E285" s="144"/>
      <c r="F285" s="144"/>
      <c r="G285" s="144"/>
      <c r="H285" s="144"/>
      <c r="I285" s="144"/>
      <c r="J285" s="144">
        <v>59272</v>
      </c>
      <c r="K285" s="144"/>
      <c r="L285" s="144"/>
      <c r="M285" s="171">
        <f t="shared" si="45"/>
        <v>386272</v>
      </c>
      <c r="N285" s="135"/>
    </row>
    <row r="286" spans="1:14" customFormat="1" ht="25.5" customHeight="1">
      <c r="A286" s="63">
        <v>569</v>
      </c>
      <c r="B286" s="61" t="s">
        <v>413</v>
      </c>
      <c r="C286" s="144"/>
      <c r="D286" s="144"/>
      <c r="E286" s="144"/>
      <c r="F286" s="144"/>
      <c r="G286" s="144"/>
      <c r="H286" s="144"/>
      <c r="I286" s="144"/>
      <c r="J286" s="144"/>
      <c r="K286" s="144"/>
      <c r="L286" s="144"/>
      <c r="M286" s="171">
        <f t="shared" si="45"/>
        <v>0</v>
      </c>
      <c r="N286" s="135"/>
    </row>
    <row r="287" spans="1:14" customFormat="1" ht="25.5" customHeight="1">
      <c r="A287" s="172">
        <v>5700</v>
      </c>
      <c r="B287" s="173" t="s">
        <v>414</v>
      </c>
      <c r="C287" s="174">
        <f t="shared" ref="C287:N287" si="50">SUM(C288:C296)</f>
        <v>0</v>
      </c>
      <c r="D287" s="174">
        <f>SUM(D288:D296)</f>
        <v>0</v>
      </c>
      <c r="E287" s="174">
        <f t="shared" si="50"/>
        <v>0</v>
      </c>
      <c r="F287" s="174">
        <f t="shared" si="50"/>
        <v>0</v>
      </c>
      <c r="G287" s="174">
        <f t="shared" si="50"/>
        <v>0</v>
      </c>
      <c r="H287" s="174">
        <f t="shared" si="50"/>
        <v>0</v>
      </c>
      <c r="I287" s="174">
        <f t="shared" si="50"/>
        <v>0</v>
      </c>
      <c r="J287" s="174">
        <f t="shared" si="50"/>
        <v>0</v>
      </c>
      <c r="K287" s="174">
        <f t="shared" si="50"/>
        <v>0</v>
      </c>
      <c r="L287" s="174">
        <f t="shared" si="50"/>
        <v>0</v>
      </c>
      <c r="M287" s="174">
        <f t="shared" si="45"/>
        <v>0</v>
      </c>
      <c r="N287" s="139">
        <f t="shared" si="50"/>
        <v>0</v>
      </c>
    </row>
    <row r="288" spans="1:14" customFormat="1" ht="25.5" customHeight="1">
      <c r="A288" s="63">
        <v>571</v>
      </c>
      <c r="B288" s="61" t="s">
        <v>415</v>
      </c>
      <c r="C288" s="136"/>
      <c r="D288" s="136"/>
      <c r="E288" s="136"/>
      <c r="F288" s="136"/>
      <c r="G288" s="136"/>
      <c r="H288" s="136"/>
      <c r="I288" s="136"/>
      <c r="J288" s="136"/>
      <c r="K288" s="136"/>
      <c r="L288" s="136"/>
      <c r="M288" s="171">
        <f t="shared" si="45"/>
        <v>0</v>
      </c>
      <c r="N288" s="135"/>
    </row>
    <row r="289" spans="1:14" customFormat="1" ht="25.5" customHeight="1">
      <c r="A289" s="63">
        <v>572</v>
      </c>
      <c r="B289" s="61" t="s">
        <v>416</v>
      </c>
      <c r="C289" s="136"/>
      <c r="D289" s="136"/>
      <c r="E289" s="136"/>
      <c r="F289" s="136"/>
      <c r="G289" s="136"/>
      <c r="H289" s="136"/>
      <c r="I289" s="136"/>
      <c r="J289" s="136"/>
      <c r="K289" s="136"/>
      <c r="L289" s="136"/>
      <c r="M289" s="171">
        <f t="shared" si="45"/>
        <v>0</v>
      </c>
      <c r="N289" s="135"/>
    </row>
    <row r="290" spans="1:14" customFormat="1" ht="25.5" customHeight="1">
      <c r="A290" s="63">
        <v>573</v>
      </c>
      <c r="B290" s="61" t="s">
        <v>417</v>
      </c>
      <c r="C290" s="136"/>
      <c r="D290" s="136"/>
      <c r="E290" s="136"/>
      <c r="F290" s="136"/>
      <c r="G290" s="136"/>
      <c r="H290" s="136"/>
      <c r="I290" s="136"/>
      <c r="J290" s="136"/>
      <c r="K290" s="136"/>
      <c r="L290" s="136"/>
      <c r="M290" s="171">
        <f t="shared" si="45"/>
        <v>0</v>
      </c>
      <c r="N290" s="135"/>
    </row>
    <row r="291" spans="1:14" customFormat="1" ht="25.5" customHeight="1">
      <c r="A291" s="63">
        <v>574</v>
      </c>
      <c r="B291" s="61" t="s">
        <v>418</v>
      </c>
      <c r="C291" s="136"/>
      <c r="D291" s="136"/>
      <c r="E291" s="136"/>
      <c r="F291" s="136"/>
      <c r="G291" s="136"/>
      <c r="H291" s="136"/>
      <c r="I291" s="136"/>
      <c r="J291" s="136"/>
      <c r="K291" s="136"/>
      <c r="L291" s="136"/>
      <c r="M291" s="171">
        <f t="shared" si="45"/>
        <v>0</v>
      </c>
      <c r="N291" s="135"/>
    </row>
    <row r="292" spans="1:14" customFormat="1" ht="25.5" customHeight="1">
      <c r="A292" s="63">
        <v>575</v>
      </c>
      <c r="B292" s="61" t="s">
        <v>419</v>
      </c>
      <c r="C292" s="136"/>
      <c r="D292" s="136"/>
      <c r="E292" s="136"/>
      <c r="F292" s="136"/>
      <c r="G292" s="136"/>
      <c r="H292" s="136"/>
      <c r="I292" s="136"/>
      <c r="J292" s="136"/>
      <c r="K292" s="136"/>
      <c r="L292" s="136"/>
      <c r="M292" s="171">
        <f t="shared" si="45"/>
        <v>0</v>
      </c>
      <c r="N292" s="135"/>
    </row>
    <row r="293" spans="1:14" customFormat="1" ht="25.5" customHeight="1">
      <c r="A293" s="63">
        <v>576</v>
      </c>
      <c r="B293" s="61" t="s">
        <v>420</v>
      </c>
      <c r="C293" s="136"/>
      <c r="D293" s="136"/>
      <c r="E293" s="136"/>
      <c r="F293" s="136"/>
      <c r="G293" s="136"/>
      <c r="H293" s="136"/>
      <c r="I293" s="136"/>
      <c r="J293" s="136"/>
      <c r="K293" s="136"/>
      <c r="L293" s="136"/>
      <c r="M293" s="171">
        <f t="shared" si="45"/>
        <v>0</v>
      </c>
      <c r="N293" s="135"/>
    </row>
    <row r="294" spans="1:14" customFormat="1" ht="25.5" customHeight="1">
      <c r="A294" s="63">
        <v>577</v>
      </c>
      <c r="B294" s="61" t="s">
        <v>421</v>
      </c>
      <c r="C294" s="136"/>
      <c r="D294" s="136"/>
      <c r="E294" s="136"/>
      <c r="F294" s="136"/>
      <c r="G294" s="136"/>
      <c r="H294" s="136"/>
      <c r="I294" s="136"/>
      <c r="J294" s="136"/>
      <c r="K294" s="136"/>
      <c r="L294" s="136"/>
      <c r="M294" s="171">
        <f t="shared" si="45"/>
        <v>0</v>
      </c>
      <c r="N294" s="135"/>
    </row>
    <row r="295" spans="1:14" customFormat="1" ht="25.5" customHeight="1">
      <c r="A295" s="63">
        <v>578</v>
      </c>
      <c r="B295" s="61" t="s">
        <v>422</v>
      </c>
      <c r="C295" s="136"/>
      <c r="D295" s="136"/>
      <c r="E295" s="136"/>
      <c r="F295" s="136"/>
      <c r="G295" s="136"/>
      <c r="H295" s="136"/>
      <c r="I295" s="136"/>
      <c r="J295" s="136"/>
      <c r="K295" s="136"/>
      <c r="L295" s="136"/>
      <c r="M295" s="171">
        <f t="shared" si="45"/>
        <v>0</v>
      </c>
      <c r="N295" s="135"/>
    </row>
    <row r="296" spans="1:14" customFormat="1" ht="25.5" customHeight="1">
      <c r="A296" s="63">
        <v>579</v>
      </c>
      <c r="B296" s="61" t="s">
        <v>423</v>
      </c>
      <c r="C296" s="136"/>
      <c r="D296" s="136"/>
      <c r="E296" s="136"/>
      <c r="F296" s="136"/>
      <c r="G296" s="136"/>
      <c r="H296" s="136"/>
      <c r="I296" s="136"/>
      <c r="J296" s="136"/>
      <c r="K296" s="136"/>
      <c r="L296" s="136"/>
      <c r="M296" s="171">
        <f t="shared" si="45"/>
        <v>0</v>
      </c>
      <c r="N296" s="135"/>
    </row>
    <row r="297" spans="1:14" customFormat="1" ht="25.5" customHeight="1">
      <c r="A297" s="172">
        <v>5800</v>
      </c>
      <c r="B297" s="173" t="s">
        <v>424</v>
      </c>
      <c r="C297" s="174">
        <f t="shared" ref="C297:N297" si="51">SUM(C298:C301)</f>
        <v>0</v>
      </c>
      <c r="D297" s="174">
        <f>SUM(D298:D301)</f>
        <v>0</v>
      </c>
      <c r="E297" s="174">
        <f t="shared" si="51"/>
        <v>0</v>
      </c>
      <c r="F297" s="174">
        <f t="shared" si="51"/>
        <v>0</v>
      </c>
      <c r="G297" s="174">
        <f t="shared" si="51"/>
        <v>0</v>
      </c>
      <c r="H297" s="174">
        <f t="shared" si="51"/>
        <v>0</v>
      </c>
      <c r="I297" s="174">
        <f t="shared" si="51"/>
        <v>0</v>
      </c>
      <c r="J297" s="174">
        <f t="shared" si="51"/>
        <v>0</v>
      </c>
      <c r="K297" s="174">
        <f t="shared" si="51"/>
        <v>0</v>
      </c>
      <c r="L297" s="174">
        <f t="shared" si="51"/>
        <v>0</v>
      </c>
      <c r="M297" s="174">
        <f t="shared" si="45"/>
        <v>0</v>
      </c>
      <c r="N297" s="139">
        <f t="shared" si="51"/>
        <v>0</v>
      </c>
    </row>
    <row r="298" spans="1:14" customFormat="1" ht="25.5" customHeight="1">
      <c r="A298" s="63">
        <v>581</v>
      </c>
      <c r="B298" s="61" t="s">
        <v>425</v>
      </c>
      <c r="C298" s="136"/>
      <c r="D298" s="136"/>
      <c r="E298" s="136"/>
      <c r="F298" s="136"/>
      <c r="G298" s="136"/>
      <c r="H298" s="136"/>
      <c r="I298" s="136"/>
      <c r="J298" s="136"/>
      <c r="K298" s="136"/>
      <c r="L298" s="136"/>
      <c r="M298" s="171">
        <f t="shared" si="45"/>
        <v>0</v>
      </c>
      <c r="N298" s="135"/>
    </row>
    <row r="299" spans="1:14" customFormat="1" ht="25.5" customHeight="1">
      <c r="A299" s="63">
        <v>582</v>
      </c>
      <c r="B299" s="61" t="s">
        <v>426</v>
      </c>
      <c r="C299" s="136"/>
      <c r="D299" s="136"/>
      <c r="E299" s="136"/>
      <c r="F299" s="136"/>
      <c r="G299" s="136"/>
      <c r="H299" s="136"/>
      <c r="I299" s="136"/>
      <c r="J299" s="136"/>
      <c r="K299" s="136"/>
      <c r="L299" s="136"/>
      <c r="M299" s="171">
        <f t="shared" si="45"/>
        <v>0</v>
      </c>
      <c r="N299" s="135"/>
    </row>
    <row r="300" spans="1:14" customFormat="1" ht="25.5" customHeight="1">
      <c r="A300" s="63">
        <v>583</v>
      </c>
      <c r="B300" s="61" t="s">
        <v>427</v>
      </c>
      <c r="C300" s="136"/>
      <c r="D300" s="136"/>
      <c r="E300" s="136"/>
      <c r="F300" s="136"/>
      <c r="G300" s="136"/>
      <c r="H300" s="136"/>
      <c r="I300" s="136"/>
      <c r="J300" s="136"/>
      <c r="K300" s="136"/>
      <c r="L300" s="136"/>
      <c r="M300" s="171">
        <f t="shared" si="45"/>
        <v>0</v>
      </c>
      <c r="N300" s="135"/>
    </row>
    <row r="301" spans="1:14" customFormat="1" ht="25.5" customHeight="1">
      <c r="A301" s="63">
        <v>589</v>
      </c>
      <c r="B301" s="61" t="s">
        <v>428</v>
      </c>
      <c r="C301" s="136"/>
      <c r="D301" s="136"/>
      <c r="E301" s="136"/>
      <c r="F301" s="136"/>
      <c r="G301" s="136"/>
      <c r="H301" s="136"/>
      <c r="I301" s="136"/>
      <c r="J301" s="136"/>
      <c r="K301" s="136"/>
      <c r="L301" s="136"/>
      <c r="M301" s="171">
        <f t="shared" si="45"/>
        <v>0</v>
      </c>
      <c r="N301" s="135"/>
    </row>
    <row r="302" spans="1:14" customFormat="1" ht="25.5" customHeight="1">
      <c r="A302" s="172">
        <v>5900</v>
      </c>
      <c r="B302" s="173" t="s">
        <v>429</v>
      </c>
      <c r="C302" s="174">
        <f t="shared" ref="C302:N302" si="52">SUM(C303:C311)</f>
        <v>99000</v>
      </c>
      <c r="D302" s="174">
        <f>SUM(D303:D311)</f>
        <v>0</v>
      </c>
      <c r="E302" s="174">
        <f t="shared" si="52"/>
        <v>0</v>
      </c>
      <c r="F302" s="174">
        <f t="shared" si="52"/>
        <v>0</v>
      </c>
      <c r="G302" s="174">
        <f t="shared" si="52"/>
        <v>0</v>
      </c>
      <c r="H302" s="174">
        <f t="shared" si="52"/>
        <v>0</v>
      </c>
      <c r="I302" s="174">
        <f t="shared" si="52"/>
        <v>0</v>
      </c>
      <c r="J302" s="174">
        <f t="shared" si="52"/>
        <v>0</v>
      </c>
      <c r="K302" s="174">
        <f t="shared" si="52"/>
        <v>0</v>
      </c>
      <c r="L302" s="174">
        <f t="shared" si="52"/>
        <v>0</v>
      </c>
      <c r="M302" s="174">
        <f t="shared" si="45"/>
        <v>99000</v>
      </c>
      <c r="N302" s="139">
        <f t="shared" si="52"/>
        <v>0</v>
      </c>
    </row>
    <row r="303" spans="1:14" customFormat="1" ht="25.5" customHeight="1">
      <c r="A303" s="63">
        <v>591</v>
      </c>
      <c r="B303" s="61" t="s">
        <v>430</v>
      </c>
      <c r="C303" s="144">
        <v>99000</v>
      </c>
      <c r="D303" s="144"/>
      <c r="E303" s="144"/>
      <c r="F303" s="144"/>
      <c r="G303" s="144"/>
      <c r="H303" s="144"/>
      <c r="I303" s="144"/>
      <c r="J303" s="144"/>
      <c r="K303" s="144"/>
      <c r="L303" s="144"/>
      <c r="M303" s="171">
        <f t="shared" si="45"/>
        <v>99000</v>
      </c>
      <c r="N303" s="135"/>
    </row>
    <row r="304" spans="1:14" customFormat="1" ht="25.5" customHeight="1">
      <c r="A304" s="63">
        <v>592</v>
      </c>
      <c r="B304" s="61" t="s">
        <v>431</v>
      </c>
      <c r="C304" s="144"/>
      <c r="D304" s="144"/>
      <c r="E304" s="144"/>
      <c r="F304" s="144"/>
      <c r="G304" s="144"/>
      <c r="H304" s="144"/>
      <c r="I304" s="144"/>
      <c r="J304" s="144"/>
      <c r="K304" s="144"/>
      <c r="L304" s="144"/>
      <c r="M304" s="171">
        <f t="shared" si="45"/>
        <v>0</v>
      </c>
      <c r="N304" s="135"/>
    </row>
    <row r="305" spans="1:14" customFormat="1" ht="25.5" customHeight="1">
      <c r="A305" s="63">
        <v>593</v>
      </c>
      <c r="B305" s="61" t="s">
        <v>432</v>
      </c>
      <c r="C305" s="144"/>
      <c r="D305" s="144"/>
      <c r="E305" s="144"/>
      <c r="F305" s="144"/>
      <c r="G305" s="144"/>
      <c r="H305" s="144"/>
      <c r="I305" s="144"/>
      <c r="J305" s="144"/>
      <c r="K305" s="144"/>
      <c r="L305" s="144"/>
      <c r="M305" s="171">
        <f t="shared" si="45"/>
        <v>0</v>
      </c>
      <c r="N305" s="135"/>
    </row>
    <row r="306" spans="1:14" customFormat="1" ht="25.5" customHeight="1">
      <c r="A306" s="63">
        <v>594</v>
      </c>
      <c r="B306" s="61" t="s">
        <v>1</v>
      </c>
      <c r="C306" s="144"/>
      <c r="D306" s="144"/>
      <c r="E306" s="144"/>
      <c r="F306" s="144"/>
      <c r="G306" s="144"/>
      <c r="H306" s="144"/>
      <c r="I306" s="144"/>
      <c r="J306" s="144"/>
      <c r="K306" s="144"/>
      <c r="L306" s="144"/>
      <c r="M306" s="171">
        <f t="shared" si="45"/>
        <v>0</v>
      </c>
      <c r="N306" s="135"/>
    </row>
    <row r="307" spans="1:14" customFormat="1" ht="25.5" customHeight="1">
      <c r="A307" s="63">
        <v>595</v>
      </c>
      <c r="B307" s="61" t="s">
        <v>433</v>
      </c>
      <c r="C307" s="144"/>
      <c r="D307" s="144"/>
      <c r="E307" s="144"/>
      <c r="F307" s="144"/>
      <c r="G307" s="144"/>
      <c r="H307" s="144"/>
      <c r="I307" s="144"/>
      <c r="J307" s="144"/>
      <c r="K307" s="144"/>
      <c r="L307" s="144"/>
      <c r="M307" s="171">
        <f t="shared" si="45"/>
        <v>0</v>
      </c>
      <c r="N307" s="135"/>
    </row>
    <row r="308" spans="1:14" customFormat="1" ht="25.5" customHeight="1">
      <c r="A308" s="63">
        <v>596</v>
      </c>
      <c r="B308" s="61" t="s">
        <v>434</v>
      </c>
      <c r="C308" s="144"/>
      <c r="D308" s="144"/>
      <c r="E308" s="144"/>
      <c r="F308" s="144"/>
      <c r="G308" s="144"/>
      <c r="H308" s="144"/>
      <c r="I308" s="144"/>
      <c r="J308" s="144"/>
      <c r="K308" s="144"/>
      <c r="L308" s="144"/>
      <c r="M308" s="171">
        <f t="shared" si="45"/>
        <v>0</v>
      </c>
      <c r="N308" s="135"/>
    </row>
    <row r="309" spans="1:14" customFormat="1" ht="25.5" customHeight="1">
      <c r="A309" s="63">
        <v>597</v>
      </c>
      <c r="B309" s="61" t="s">
        <v>435</v>
      </c>
      <c r="C309" s="144"/>
      <c r="D309" s="144"/>
      <c r="E309" s="144"/>
      <c r="F309" s="144"/>
      <c r="G309" s="144"/>
      <c r="H309" s="144"/>
      <c r="I309" s="144"/>
      <c r="J309" s="144"/>
      <c r="K309" s="144"/>
      <c r="L309" s="144"/>
      <c r="M309" s="171">
        <f t="shared" si="45"/>
        <v>0</v>
      </c>
      <c r="N309" s="135"/>
    </row>
    <row r="310" spans="1:14" customFormat="1" ht="25.5" customHeight="1">
      <c r="A310" s="63">
        <v>598</v>
      </c>
      <c r="B310" s="61" t="s">
        <v>436</v>
      </c>
      <c r="C310" s="144"/>
      <c r="D310" s="144"/>
      <c r="E310" s="144"/>
      <c r="F310" s="144"/>
      <c r="G310" s="144"/>
      <c r="H310" s="144"/>
      <c r="I310" s="144"/>
      <c r="J310" s="144"/>
      <c r="K310" s="144"/>
      <c r="L310" s="144"/>
      <c r="M310" s="171">
        <f t="shared" si="45"/>
        <v>0</v>
      </c>
      <c r="N310" s="135"/>
    </row>
    <row r="311" spans="1:14" customFormat="1" ht="25.5" customHeight="1">
      <c r="A311" s="63">
        <v>599</v>
      </c>
      <c r="B311" s="61" t="s">
        <v>437</v>
      </c>
      <c r="C311" s="144"/>
      <c r="D311" s="144"/>
      <c r="E311" s="144"/>
      <c r="F311" s="144"/>
      <c r="G311" s="144"/>
      <c r="H311" s="144"/>
      <c r="I311" s="144"/>
      <c r="J311" s="144"/>
      <c r="K311" s="144"/>
      <c r="L311" s="144"/>
      <c r="M311" s="171">
        <f t="shared" si="45"/>
        <v>0</v>
      </c>
      <c r="N311" s="135"/>
    </row>
    <row r="312" spans="1:14" s="101" customFormat="1" ht="25.5" customHeight="1">
      <c r="A312" s="187">
        <v>6000</v>
      </c>
      <c r="B312" s="188" t="s">
        <v>80</v>
      </c>
      <c r="C312" s="189">
        <f t="shared" ref="C312:N312" si="53">C313+C322+C331</f>
        <v>1827798</v>
      </c>
      <c r="D312" s="189">
        <f>D313+D322+D331</f>
        <v>0</v>
      </c>
      <c r="E312" s="189">
        <f t="shared" si="53"/>
        <v>0</v>
      </c>
      <c r="F312" s="189">
        <f t="shared" si="53"/>
        <v>0</v>
      </c>
      <c r="G312" s="189">
        <f t="shared" si="53"/>
        <v>0</v>
      </c>
      <c r="H312" s="189">
        <f t="shared" si="53"/>
        <v>0</v>
      </c>
      <c r="I312" s="189">
        <f t="shared" si="53"/>
        <v>0</v>
      </c>
      <c r="J312" s="189">
        <f t="shared" si="53"/>
        <v>8480388</v>
      </c>
      <c r="K312" s="189">
        <f t="shared" si="53"/>
        <v>0</v>
      </c>
      <c r="L312" s="189">
        <f t="shared" si="53"/>
        <v>0</v>
      </c>
      <c r="M312" s="189">
        <f t="shared" si="45"/>
        <v>10308186</v>
      </c>
      <c r="N312" s="141">
        <f t="shared" si="53"/>
        <v>0</v>
      </c>
    </row>
    <row r="313" spans="1:14" customFormat="1" ht="25.5" customHeight="1">
      <c r="A313" s="172">
        <v>6100</v>
      </c>
      <c r="B313" s="173" t="s">
        <v>438</v>
      </c>
      <c r="C313" s="174">
        <f>SUM(C314:C321)</f>
        <v>1827798</v>
      </c>
      <c r="D313" s="174">
        <f>SUM(D314:D321)</f>
        <v>0</v>
      </c>
      <c r="E313" s="174">
        <f t="shared" ref="E313:N313" si="54">SUM(E314:E321)</f>
        <v>0</v>
      </c>
      <c r="F313" s="174">
        <f t="shared" si="54"/>
        <v>0</v>
      </c>
      <c r="G313" s="174">
        <f t="shared" si="54"/>
        <v>0</v>
      </c>
      <c r="H313" s="174">
        <f t="shared" si="54"/>
        <v>0</v>
      </c>
      <c r="I313" s="174">
        <f t="shared" si="54"/>
        <v>0</v>
      </c>
      <c r="J313" s="174">
        <f t="shared" si="54"/>
        <v>8480388</v>
      </c>
      <c r="K313" s="174">
        <f t="shared" si="54"/>
        <v>0</v>
      </c>
      <c r="L313" s="174">
        <f t="shared" si="54"/>
        <v>0</v>
      </c>
      <c r="M313" s="174">
        <f t="shared" si="45"/>
        <v>10308186</v>
      </c>
      <c r="N313" s="139">
        <f t="shared" si="54"/>
        <v>0</v>
      </c>
    </row>
    <row r="314" spans="1:14" customFormat="1" ht="25.5" customHeight="1">
      <c r="A314" s="63">
        <v>611</v>
      </c>
      <c r="B314" s="61" t="s">
        <v>439</v>
      </c>
      <c r="C314" s="144"/>
      <c r="D314" s="144"/>
      <c r="E314" s="144"/>
      <c r="F314" s="144"/>
      <c r="G314" s="144"/>
      <c r="H314" s="144"/>
      <c r="I314" s="144"/>
      <c r="J314" s="144"/>
      <c r="K314" s="144"/>
      <c r="L314" s="144"/>
      <c r="M314" s="171">
        <f t="shared" si="45"/>
        <v>0</v>
      </c>
      <c r="N314" s="135"/>
    </row>
    <row r="315" spans="1:14" customFormat="1" ht="25.5" customHeight="1">
      <c r="A315" s="63">
        <v>612</v>
      </c>
      <c r="B315" s="61" t="s">
        <v>440</v>
      </c>
      <c r="C315" s="144"/>
      <c r="D315" s="144"/>
      <c r="E315" s="144"/>
      <c r="F315" s="144"/>
      <c r="G315" s="144"/>
      <c r="H315" s="144"/>
      <c r="I315" s="144"/>
      <c r="J315" s="144"/>
      <c r="K315" s="144"/>
      <c r="L315" s="144"/>
      <c r="M315" s="171">
        <f>SUM(C315:L315)</f>
        <v>0</v>
      </c>
      <c r="N315" s="135"/>
    </row>
    <row r="316" spans="1:14" customFormat="1" ht="31.5" customHeight="1">
      <c r="A316" s="63">
        <v>613</v>
      </c>
      <c r="B316" s="61" t="s">
        <v>441</v>
      </c>
      <c r="C316" s="159">
        <v>427000</v>
      </c>
      <c r="D316" s="144"/>
      <c r="E316" s="144"/>
      <c r="F316" s="144"/>
      <c r="G316" s="144"/>
      <c r="H316" s="144"/>
      <c r="I316" s="144"/>
      <c r="J316" s="144">
        <v>8480388</v>
      </c>
      <c r="K316" s="144"/>
      <c r="L316" s="144"/>
      <c r="M316" s="171">
        <f t="shared" si="45"/>
        <v>8907388</v>
      </c>
      <c r="N316" s="135"/>
    </row>
    <row r="317" spans="1:14" customFormat="1" ht="25.5" customHeight="1">
      <c r="A317" s="63">
        <v>614</v>
      </c>
      <c r="B317" s="61" t="s">
        <v>442</v>
      </c>
      <c r="C317" s="144"/>
      <c r="D317" s="144"/>
      <c r="E317" s="144"/>
      <c r="F317" s="144"/>
      <c r="G317" s="144"/>
      <c r="H317" s="144"/>
      <c r="I317" s="144"/>
      <c r="J317" s="144"/>
      <c r="K317" s="144"/>
      <c r="L317" s="144"/>
      <c r="M317" s="171">
        <f>SUM(C317:L317)</f>
        <v>0</v>
      </c>
      <c r="N317" s="135"/>
    </row>
    <row r="318" spans="1:14" customFormat="1" ht="25.5" customHeight="1">
      <c r="A318" s="63">
        <v>615</v>
      </c>
      <c r="B318" s="61" t="s">
        <v>443</v>
      </c>
      <c r="C318" s="144"/>
      <c r="D318" s="144"/>
      <c r="E318" s="144"/>
      <c r="F318" s="144"/>
      <c r="G318" s="144"/>
      <c r="H318" s="144"/>
      <c r="I318" s="144"/>
      <c r="J318" s="144"/>
      <c r="K318" s="144"/>
      <c r="L318" s="144"/>
      <c r="M318" s="171">
        <f t="shared" si="45"/>
        <v>0</v>
      </c>
      <c r="N318" s="135"/>
    </row>
    <row r="319" spans="1:14" customFormat="1" ht="25.5" customHeight="1">
      <c r="A319" s="63">
        <v>616</v>
      </c>
      <c r="B319" s="61" t="s">
        <v>444</v>
      </c>
      <c r="C319" s="144">
        <v>1400798</v>
      </c>
      <c r="D319" s="144"/>
      <c r="E319" s="144"/>
      <c r="F319" s="144"/>
      <c r="G319" s="144"/>
      <c r="H319" s="144"/>
      <c r="I319" s="144"/>
      <c r="J319" s="144"/>
      <c r="K319" s="144"/>
      <c r="L319" s="144"/>
      <c r="M319" s="171">
        <f t="shared" si="45"/>
        <v>1400798</v>
      </c>
      <c r="N319" s="135"/>
    </row>
    <row r="320" spans="1:14" customFormat="1" ht="25.5" customHeight="1">
      <c r="A320" s="63">
        <v>617</v>
      </c>
      <c r="B320" s="61" t="s">
        <v>445</v>
      </c>
      <c r="C320" s="144"/>
      <c r="D320" s="144"/>
      <c r="E320" s="144"/>
      <c r="F320" s="144"/>
      <c r="G320" s="144"/>
      <c r="H320" s="144"/>
      <c r="I320" s="144"/>
      <c r="J320" s="144"/>
      <c r="K320" s="144"/>
      <c r="L320" s="144"/>
      <c r="M320" s="171">
        <f t="shared" si="45"/>
        <v>0</v>
      </c>
      <c r="N320" s="135"/>
    </row>
    <row r="321" spans="1:14" customFormat="1" ht="36.75" customHeight="1">
      <c r="A321" s="63">
        <v>619</v>
      </c>
      <c r="B321" s="61" t="s">
        <v>446</v>
      </c>
      <c r="C321" s="144"/>
      <c r="D321" s="144"/>
      <c r="E321" s="144"/>
      <c r="F321" s="144"/>
      <c r="G321" s="144"/>
      <c r="H321" s="144"/>
      <c r="I321" s="144"/>
      <c r="J321" s="144"/>
      <c r="K321" s="144"/>
      <c r="L321" s="144"/>
      <c r="M321" s="171">
        <f t="shared" si="45"/>
        <v>0</v>
      </c>
      <c r="N321" s="135"/>
    </row>
    <row r="322" spans="1:14" customFormat="1" ht="25.5" customHeight="1">
      <c r="A322" s="172">
        <v>6200</v>
      </c>
      <c r="B322" s="173" t="s">
        <v>447</v>
      </c>
      <c r="C322" s="174">
        <f t="shared" ref="C322:N322" si="55">SUM(C323:C330)</f>
        <v>0</v>
      </c>
      <c r="D322" s="174">
        <f>SUM(D323:D330)</f>
        <v>0</v>
      </c>
      <c r="E322" s="174">
        <f t="shared" si="55"/>
        <v>0</v>
      </c>
      <c r="F322" s="174">
        <f t="shared" si="55"/>
        <v>0</v>
      </c>
      <c r="G322" s="174">
        <f t="shared" si="55"/>
        <v>0</v>
      </c>
      <c r="H322" s="174">
        <f t="shared" si="55"/>
        <v>0</v>
      </c>
      <c r="I322" s="174">
        <f t="shared" si="55"/>
        <v>0</v>
      </c>
      <c r="J322" s="174">
        <f t="shared" si="55"/>
        <v>0</v>
      </c>
      <c r="K322" s="174">
        <f t="shared" si="55"/>
        <v>0</v>
      </c>
      <c r="L322" s="174">
        <f t="shared" si="55"/>
        <v>0</v>
      </c>
      <c r="M322" s="174">
        <f t="shared" si="45"/>
        <v>0</v>
      </c>
      <c r="N322" s="139">
        <f t="shared" si="55"/>
        <v>0</v>
      </c>
    </row>
    <row r="323" spans="1:14" customFormat="1" ht="25.5" customHeight="1">
      <c r="A323" s="63">
        <v>621</v>
      </c>
      <c r="B323" s="61" t="s">
        <v>439</v>
      </c>
      <c r="C323" s="136"/>
      <c r="D323" s="136"/>
      <c r="E323" s="136"/>
      <c r="F323" s="136"/>
      <c r="G323" s="136"/>
      <c r="H323" s="136"/>
      <c r="I323" s="136"/>
      <c r="J323" s="136"/>
      <c r="K323" s="136"/>
      <c r="L323" s="136"/>
      <c r="M323" s="171">
        <f t="shared" si="45"/>
        <v>0</v>
      </c>
      <c r="N323" s="135"/>
    </row>
    <row r="324" spans="1:14" customFormat="1" ht="25.5" customHeight="1">
      <c r="A324" s="63">
        <v>622</v>
      </c>
      <c r="B324" s="61" t="s">
        <v>448</v>
      </c>
      <c r="C324" s="136"/>
      <c r="D324" s="136"/>
      <c r="E324" s="136"/>
      <c r="F324" s="136"/>
      <c r="G324" s="136"/>
      <c r="H324" s="136"/>
      <c r="I324" s="136"/>
      <c r="J324" s="136"/>
      <c r="K324" s="136"/>
      <c r="L324" s="136"/>
      <c r="M324" s="171">
        <f t="shared" si="45"/>
        <v>0</v>
      </c>
      <c r="N324" s="135"/>
    </row>
    <row r="325" spans="1:14" customFormat="1" ht="25.5">
      <c r="A325" s="63">
        <v>623</v>
      </c>
      <c r="B325" s="61" t="s">
        <v>449</v>
      </c>
      <c r="C325" s="136"/>
      <c r="D325" s="136"/>
      <c r="E325" s="136"/>
      <c r="F325" s="136"/>
      <c r="G325" s="136"/>
      <c r="H325" s="136"/>
      <c r="I325" s="136"/>
      <c r="J325" s="136"/>
      <c r="K325" s="136"/>
      <c r="L325" s="136"/>
      <c r="M325" s="171">
        <f t="shared" si="45"/>
        <v>0</v>
      </c>
      <c r="N325" s="135"/>
    </row>
    <row r="326" spans="1:14" customFormat="1" ht="25.5" customHeight="1">
      <c r="A326" s="63">
        <v>624</v>
      </c>
      <c r="B326" s="61" t="s">
        <v>442</v>
      </c>
      <c r="C326" s="136"/>
      <c r="D326" s="136"/>
      <c r="E326" s="136"/>
      <c r="F326" s="136"/>
      <c r="G326" s="136"/>
      <c r="H326" s="136"/>
      <c r="I326" s="136"/>
      <c r="J326" s="136"/>
      <c r="K326" s="136"/>
      <c r="L326" s="136"/>
      <c r="M326" s="171">
        <f t="shared" si="45"/>
        <v>0</v>
      </c>
      <c r="N326" s="135"/>
    </row>
    <row r="327" spans="1:14" customFormat="1" ht="25.5" customHeight="1">
      <c r="A327" s="63">
        <v>625</v>
      </c>
      <c r="B327" s="61" t="s">
        <v>443</v>
      </c>
      <c r="C327" s="136"/>
      <c r="D327" s="136"/>
      <c r="E327" s="136"/>
      <c r="F327" s="136"/>
      <c r="G327" s="136"/>
      <c r="H327" s="136"/>
      <c r="I327" s="136"/>
      <c r="J327" s="136"/>
      <c r="K327" s="136"/>
      <c r="L327" s="136"/>
      <c r="M327" s="171">
        <f t="shared" si="45"/>
        <v>0</v>
      </c>
      <c r="N327" s="135"/>
    </row>
    <row r="328" spans="1:14" customFormat="1" ht="25.5" customHeight="1">
      <c r="A328" s="63">
        <v>626</v>
      </c>
      <c r="B328" s="61" t="s">
        <v>444</v>
      </c>
      <c r="C328" s="136"/>
      <c r="D328" s="136"/>
      <c r="E328" s="136"/>
      <c r="F328" s="136"/>
      <c r="G328" s="136"/>
      <c r="H328" s="136"/>
      <c r="I328" s="136"/>
      <c r="J328" s="136"/>
      <c r="K328" s="136"/>
      <c r="L328" s="136"/>
      <c r="M328" s="171">
        <f t="shared" ref="M328:M391" si="56">SUM(C328:L328)</f>
        <v>0</v>
      </c>
      <c r="N328" s="135"/>
    </row>
    <row r="329" spans="1:14" customFormat="1" ht="25.5" customHeight="1">
      <c r="A329" s="63">
        <v>627</v>
      </c>
      <c r="B329" s="61" t="s">
        <v>445</v>
      </c>
      <c r="C329" s="136"/>
      <c r="D329" s="136"/>
      <c r="E329" s="136"/>
      <c r="F329" s="136"/>
      <c r="G329" s="136"/>
      <c r="H329" s="136"/>
      <c r="I329" s="136"/>
      <c r="J329" s="136"/>
      <c r="K329" s="136"/>
      <c r="L329" s="136"/>
      <c r="M329" s="171">
        <f t="shared" si="56"/>
        <v>0</v>
      </c>
      <c r="N329" s="135"/>
    </row>
    <row r="330" spans="1:14" customFormat="1" ht="25.5">
      <c r="A330" s="63">
        <v>629</v>
      </c>
      <c r="B330" s="61" t="s">
        <v>450</v>
      </c>
      <c r="C330" s="136"/>
      <c r="D330" s="136"/>
      <c r="E330" s="136"/>
      <c r="F330" s="136"/>
      <c r="G330" s="136"/>
      <c r="H330" s="136"/>
      <c r="I330" s="136"/>
      <c r="J330" s="136"/>
      <c r="K330" s="136"/>
      <c r="L330" s="136"/>
      <c r="M330" s="171">
        <f t="shared" si="56"/>
        <v>0</v>
      </c>
      <c r="N330" s="135"/>
    </row>
    <row r="331" spans="1:14" customFormat="1" ht="25.5" customHeight="1">
      <c r="A331" s="172">
        <v>6300</v>
      </c>
      <c r="B331" s="173" t="s">
        <v>451</v>
      </c>
      <c r="C331" s="174">
        <f t="shared" ref="C331:N331" si="57">SUM(C332:C333)</f>
        <v>0</v>
      </c>
      <c r="D331" s="174">
        <f>SUM(D332:D333)</f>
        <v>0</v>
      </c>
      <c r="E331" s="174">
        <f t="shared" si="57"/>
        <v>0</v>
      </c>
      <c r="F331" s="174">
        <f t="shared" si="57"/>
        <v>0</v>
      </c>
      <c r="G331" s="174">
        <f t="shared" si="57"/>
        <v>0</v>
      </c>
      <c r="H331" s="174">
        <f t="shared" si="57"/>
        <v>0</v>
      </c>
      <c r="I331" s="174">
        <f t="shared" si="57"/>
        <v>0</v>
      </c>
      <c r="J331" s="174">
        <f t="shared" si="57"/>
        <v>0</v>
      </c>
      <c r="K331" s="174">
        <f t="shared" si="57"/>
        <v>0</v>
      </c>
      <c r="L331" s="174">
        <f t="shared" si="57"/>
        <v>0</v>
      </c>
      <c r="M331" s="174">
        <f t="shared" si="56"/>
        <v>0</v>
      </c>
      <c r="N331" s="139">
        <f t="shared" si="57"/>
        <v>0</v>
      </c>
    </row>
    <row r="332" spans="1:14" customFormat="1" ht="35.25" customHeight="1">
      <c r="A332" s="63">
        <v>631</v>
      </c>
      <c r="B332" s="61" t="s">
        <v>452</v>
      </c>
      <c r="C332" s="136"/>
      <c r="D332" s="136"/>
      <c r="E332" s="136"/>
      <c r="F332" s="136"/>
      <c r="G332" s="136"/>
      <c r="H332" s="136"/>
      <c r="I332" s="136"/>
      <c r="J332" s="136"/>
      <c r="K332" s="136"/>
      <c r="L332" s="136"/>
      <c r="M332" s="171">
        <f t="shared" si="56"/>
        <v>0</v>
      </c>
      <c r="N332" s="135"/>
    </row>
    <row r="333" spans="1:14" customFormat="1" ht="33" customHeight="1">
      <c r="A333" s="63">
        <v>632</v>
      </c>
      <c r="B333" s="61" t="s">
        <v>453</v>
      </c>
      <c r="C333" s="136"/>
      <c r="D333" s="136"/>
      <c r="E333" s="136"/>
      <c r="F333" s="136"/>
      <c r="G333" s="136"/>
      <c r="H333" s="136"/>
      <c r="I333" s="136"/>
      <c r="J333" s="136"/>
      <c r="K333" s="136"/>
      <c r="L333" s="136"/>
      <c r="M333" s="171">
        <f t="shared" si="56"/>
        <v>0</v>
      </c>
      <c r="N333" s="135"/>
    </row>
    <row r="334" spans="1:14" s="179" customFormat="1" ht="25.5" customHeight="1">
      <c r="A334" s="187">
        <v>7000</v>
      </c>
      <c r="B334" s="188" t="s">
        <v>84</v>
      </c>
      <c r="C334" s="189">
        <f t="shared" ref="C334:N334" si="58">C335+C338+C348+C355+C365+C375+C378</f>
        <v>0</v>
      </c>
      <c r="D334" s="189">
        <f>D335+D338+D348+D355+D365+D375+D378</f>
        <v>0</v>
      </c>
      <c r="E334" s="189">
        <f t="shared" si="58"/>
        <v>0</v>
      </c>
      <c r="F334" s="189">
        <f t="shared" si="58"/>
        <v>0</v>
      </c>
      <c r="G334" s="189">
        <f t="shared" si="58"/>
        <v>0</v>
      </c>
      <c r="H334" s="189">
        <f t="shared" si="58"/>
        <v>0</v>
      </c>
      <c r="I334" s="189">
        <f t="shared" si="58"/>
        <v>0</v>
      </c>
      <c r="J334" s="189">
        <f t="shared" si="58"/>
        <v>0</v>
      </c>
      <c r="K334" s="189">
        <f>K335+K338+K348+K355+K365+K375+K378</f>
        <v>0</v>
      </c>
      <c r="L334" s="189">
        <f>L335+L338+L348+L355+L365+L375+L378</f>
        <v>0</v>
      </c>
      <c r="M334" s="189">
        <f t="shared" si="56"/>
        <v>0</v>
      </c>
      <c r="N334" s="178">
        <f t="shared" si="58"/>
        <v>0</v>
      </c>
    </row>
    <row r="335" spans="1:14" customFormat="1" ht="30">
      <c r="A335" s="191">
        <v>7100</v>
      </c>
      <c r="B335" s="173" t="s">
        <v>454</v>
      </c>
      <c r="C335" s="174">
        <f>SUM(C336:C337)</f>
        <v>0</v>
      </c>
      <c r="D335" s="174">
        <f>SUM(D336:D337)</f>
        <v>0</v>
      </c>
      <c r="E335" s="174">
        <f t="shared" ref="E335:N335" si="59">SUM(E336:E337)</f>
        <v>0</v>
      </c>
      <c r="F335" s="174">
        <f t="shared" si="59"/>
        <v>0</v>
      </c>
      <c r="G335" s="174">
        <f t="shared" si="59"/>
        <v>0</v>
      </c>
      <c r="H335" s="174">
        <f t="shared" si="59"/>
        <v>0</v>
      </c>
      <c r="I335" s="174">
        <f t="shared" si="59"/>
        <v>0</v>
      </c>
      <c r="J335" s="174">
        <f t="shared" si="59"/>
        <v>0</v>
      </c>
      <c r="K335" s="174">
        <f t="shared" si="59"/>
        <v>0</v>
      </c>
      <c r="L335" s="174">
        <f t="shared" si="59"/>
        <v>0</v>
      </c>
      <c r="M335" s="174">
        <f t="shared" si="56"/>
        <v>0</v>
      </c>
      <c r="N335" s="139">
        <f t="shared" si="59"/>
        <v>0</v>
      </c>
    </row>
    <row r="336" spans="1:14" customFormat="1" ht="43.5" customHeight="1">
      <c r="A336" s="63">
        <v>711</v>
      </c>
      <c r="B336" s="61" t="s">
        <v>455</v>
      </c>
      <c r="C336" s="136"/>
      <c r="D336" s="136"/>
      <c r="E336" s="136"/>
      <c r="F336" s="136"/>
      <c r="G336" s="136"/>
      <c r="H336" s="136"/>
      <c r="I336" s="136"/>
      <c r="J336" s="136"/>
      <c r="K336" s="136"/>
      <c r="L336" s="136"/>
      <c r="M336" s="171">
        <f t="shared" si="56"/>
        <v>0</v>
      </c>
      <c r="N336" s="135"/>
    </row>
    <row r="337" spans="1:14" customFormat="1" ht="35.25" customHeight="1">
      <c r="A337" s="63">
        <v>712</v>
      </c>
      <c r="B337" s="61" t="s">
        <v>456</v>
      </c>
      <c r="C337" s="136"/>
      <c r="D337" s="136"/>
      <c r="E337" s="136"/>
      <c r="F337" s="136"/>
      <c r="G337" s="136"/>
      <c r="H337" s="136"/>
      <c r="I337" s="136"/>
      <c r="J337" s="136"/>
      <c r="K337" s="136"/>
      <c r="L337" s="136"/>
      <c r="M337" s="171">
        <f t="shared" si="56"/>
        <v>0</v>
      </c>
      <c r="N337" s="135"/>
    </row>
    <row r="338" spans="1:14" customFormat="1" ht="25.5" customHeight="1">
      <c r="A338" s="172">
        <v>7200</v>
      </c>
      <c r="B338" s="173" t="s">
        <v>457</v>
      </c>
      <c r="C338" s="174">
        <f t="shared" ref="C338:N338" si="60">SUM(C339:C347)</f>
        <v>0</v>
      </c>
      <c r="D338" s="174">
        <f>SUM(D339:D347)</f>
        <v>0</v>
      </c>
      <c r="E338" s="174">
        <f t="shared" si="60"/>
        <v>0</v>
      </c>
      <c r="F338" s="174">
        <f t="shared" si="60"/>
        <v>0</v>
      </c>
      <c r="G338" s="174">
        <f t="shared" si="60"/>
        <v>0</v>
      </c>
      <c r="H338" s="174">
        <f t="shared" si="60"/>
        <v>0</v>
      </c>
      <c r="I338" s="174">
        <f t="shared" si="60"/>
        <v>0</v>
      </c>
      <c r="J338" s="174">
        <f t="shared" si="60"/>
        <v>0</v>
      </c>
      <c r="K338" s="174">
        <f t="shared" si="60"/>
        <v>0</v>
      </c>
      <c r="L338" s="174">
        <f t="shared" si="60"/>
        <v>0</v>
      </c>
      <c r="M338" s="174">
        <f t="shared" si="56"/>
        <v>0</v>
      </c>
      <c r="N338" s="139">
        <f t="shared" si="60"/>
        <v>0</v>
      </c>
    </row>
    <row r="339" spans="1:14" customFormat="1" ht="42" customHeight="1">
      <c r="A339" s="63">
        <v>721</v>
      </c>
      <c r="B339" s="61" t="s">
        <v>458</v>
      </c>
      <c r="C339" s="136"/>
      <c r="D339" s="136"/>
      <c r="E339" s="136"/>
      <c r="F339" s="136"/>
      <c r="G339" s="136"/>
      <c r="H339" s="136"/>
      <c r="I339" s="136"/>
      <c r="J339" s="136"/>
      <c r="K339" s="136"/>
      <c r="L339" s="136"/>
      <c r="M339" s="171">
        <f t="shared" si="56"/>
        <v>0</v>
      </c>
      <c r="N339" s="135"/>
    </row>
    <row r="340" spans="1:14" customFormat="1" ht="41.25" customHeight="1">
      <c r="A340" s="63">
        <v>722</v>
      </c>
      <c r="B340" s="61" t="s">
        <v>459</v>
      </c>
      <c r="C340" s="136"/>
      <c r="D340" s="136"/>
      <c r="E340" s="136"/>
      <c r="F340" s="136"/>
      <c r="G340" s="136"/>
      <c r="H340" s="136"/>
      <c r="I340" s="136"/>
      <c r="J340" s="136"/>
      <c r="K340" s="136"/>
      <c r="L340" s="136"/>
      <c r="M340" s="171">
        <f t="shared" si="56"/>
        <v>0</v>
      </c>
      <c r="N340" s="135"/>
    </row>
    <row r="341" spans="1:14" customFormat="1" ht="42" customHeight="1">
      <c r="A341" s="63">
        <v>723</v>
      </c>
      <c r="B341" s="61" t="s">
        <v>460</v>
      </c>
      <c r="C341" s="136"/>
      <c r="D341" s="136"/>
      <c r="E341" s="136"/>
      <c r="F341" s="136"/>
      <c r="G341" s="136"/>
      <c r="H341" s="136"/>
      <c r="I341" s="136"/>
      <c r="J341" s="136"/>
      <c r="K341" s="136"/>
      <c r="L341" s="136"/>
      <c r="M341" s="171">
        <f t="shared" si="56"/>
        <v>0</v>
      </c>
      <c r="N341" s="135"/>
    </row>
    <row r="342" spans="1:14" customFormat="1" ht="30.75" customHeight="1">
      <c r="A342" s="63">
        <v>724</v>
      </c>
      <c r="B342" s="61" t="s">
        <v>461</v>
      </c>
      <c r="C342" s="136"/>
      <c r="D342" s="136"/>
      <c r="E342" s="136"/>
      <c r="F342" s="136"/>
      <c r="G342" s="136"/>
      <c r="H342" s="136"/>
      <c r="I342" s="136"/>
      <c r="J342" s="136"/>
      <c r="K342" s="136"/>
      <c r="L342" s="136"/>
      <c r="M342" s="171">
        <f t="shared" si="56"/>
        <v>0</v>
      </c>
      <c r="N342" s="135"/>
    </row>
    <row r="343" spans="1:14" customFormat="1" ht="31.5" customHeight="1">
      <c r="A343" s="63">
        <v>725</v>
      </c>
      <c r="B343" s="61" t="s">
        <v>462</v>
      </c>
      <c r="C343" s="136"/>
      <c r="D343" s="136"/>
      <c r="E343" s="136"/>
      <c r="F343" s="136"/>
      <c r="G343" s="136"/>
      <c r="H343" s="136"/>
      <c r="I343" s="136"/>
      <c r="J343" s="136"/>
      <c r="K343" s="136"/>
      <c r="L343" s="136"/>
      <c r="M343" s="171">
        <f t="shared" si="56"/>
        <v>0</v>
      </c>
      <c r="N343" s="135"/>
    </row>
    <row r="344" spans="1:14" customFormat="1" ht="25.5">
      <c r="A344" s="63">
        <v>726</v>
      </c>
      <c r="B344" s="61" t="s">
        <v>463</v>
      </c>
      <c r="C344" s="136"/>
      <c r="D344" s="136"/>
      <c r="E344" s="136"/>
      <c r="F344" s="136"/>
      <c r="G344" s="136"/>
      <c r="H344" s="136"/>
      <c r="I344" s="136"/>
      <c r="J344" s="136"/>
      <c r="K344" s="136"/>
      <c r="L344" s="136"/>
      <c r="M344" s="171">
        <f t="shared" si="56"/>
        <v>0</v>
      </c>
      <c r="N344" s="135"/>
    </row>
    <row r="345" spans="1:14" customFormat="1" ht="31.5" customHeight="1">
      <c r="A345" s="63">
        <v>727</v>
      </c>
      <c r="B345" s="61" t="s">
        <v>464</v>
      </c>
      <c r="C345" s="136"/>
      <c r="D345" s="136"/>
      <c r="E345" s="136"/>
      <c r="F345" s="136"/>
      <c r="G345" s="136"/>
      <c r="H345" s="136"/>
      <c r="I345" s="136"/>
      <c r="J345" s="136"/>
      <c r="K345" s="136"/>
      <c r="L345" s="136"/>
      <c r="M345" s="171">
        <f t="shared" si="56"/>
        <v>0</v>
      </c>
      <c r="N345" s="135"/>
    </row>
    <row r="346" spans="1:14" customFormat="1" ht="29.25" customHeight="1">
      <c r="A346" s="63">
        <v>728</v>
      </c>
      <c r="B346" s="61" t="s">
        <v>465</v>
      </c>
      <c r="C346" s="136"/>
      <c r="D346" s="136"/>
      <c r="E346" s="136"/>
      <c r="F346" s="136"/>
      <c r="G346" s="136"/>
      <c r="H346" s="136"/>
      <c r="I346" s="136"/>
      <c r="J346" s="136"/>
      <c r="K346" s="136"/>
      <c r="L346" s="136"/>
      <c r="M346" s="171">
        <f t="shared" si="56"/>
        <v>0</v>
      </c>
      <c r="N346" s="135"/>
    </row>
    <row r="347" spans="1:14" customFormat="1" ht="25.5">
      <c r="A347" s="63">
        <v>729</v>
      </c>
      <c r="B347" s="61" t="s">
        <v>466</v>
      </c>
      <c r="C347" s="136"/>
      <c r="D347" s="136"/>
      <c r="E347" s="136"/>
      <c r="F347" s="136"/>
      <c r="G347" s="136"/>
      <c r="H347" s="136"/>
      <c r="I347" s="136"/>
      <c r="J347" s="136"/>
      <c r="K347" s="136"/>
      <c r="L347" s="136"/>
      <c r="M347" s="171">
        <f t="shared" si="56"/>
        <v>0</v>
      </c>
      <c r="N347" s="135"/>
    </row>
    <row r="348" spans="1:14" customFormat="1" ht="25.5" customHeight="1">
      <c r="A348" s="172">
        <v>7300</v>
      </c>
      <c r="B348" s="173" t="s">
        <v>467</v>
      </c>
      <c r="C348" s="174">
        <f t="shared" ref="C348:N348" si="61">SUM(C349:C354)</f>
        <v>0</v>
      </c>
      <c r="D348" s="174">
        <f>SUM(D349:D354)</f>
        <v>0</v>
      </c>
      <c r="E348" s="174">
        <f t="shared" si="61"/>
        <v>0</v>
      </c>
      <c r="F348" s="174">
        <f t="shared" si="61"/>
        <v>0</v>
      </c>
      <c r="G348" s="174">
        <f t="shared" si="61"/>
        <v>0</v>
      </c>
      <c r="H348" s="174">
        <f t="shared" si="61"/>
        <v>0</v>
      </c>
      <c r="I348" s="174">
        <f t="shared" si="61"/>
        <v>0</v>
      </c>
      <c r="J348" s="174">
        <f t="shared" si="61"/>
        <v>0</v>
      </c>
      <c r="K348" s="174">
        <f t="shared" si="61"/>
        <v>0</v>
      </c>
      <c r="L348" s="174">
        <f t="shared" si="61"/>
        <v>0</v>
      </c>
      <c r="M348" s="174">
        <f t="shared" si="56"/>
        <v>0</v>
      </c>
      <c r="N348" s="139">
        <f t="shared" si="61"/>
        <v>0</v>
      </c>
    </row>
    <row r="349" spans="1:14" customFormat="1" ht="25.5" customHeight="1">
      <c r="A349" s="63">
        <v>731</v>
      </c>
      <c r="B349" s="62" t="s">
        <v>468</v>
      </c>
      <c r="C349" s="136"/>
      <c r="D349" s="136"/>
      <c r="E349" s="136"/>
      <c r="F349" s="136"/>
      <c r="G349" s="136"/>
      <c r="H349" s="136"/>
      <c r="I349" s="136"/>
      <c r="J349" s="136"/>
      <c r="K349" s="136"/>
      <c r="L349" s="136"/>
      <c r="M349" s="171">
        <f t="shared" si="56"/>
        <v>0</v>
      </c>
      <c r="N349" s="135"/>
    </row>
    <row r="350" spans="1:14" customFormat="1" ht="30">
      <c r="A350" s="63">
        <v>732</v>
      </c>
      <c r="B350" s="62" t="s">
        <v>469</v>
      </c>
      <c r="C350" s="136"/>
      <c r="D350" s="136"/>
      <c r="E350" s="136"/>
      <c r="F350" s="136"/>
      <c r="G350" s="136"/>
      <c r="H350" s="136"/>
      <c r="I350" s="136"/>
      <c r="J350" s="136"/>
      <c r="K350" s="136"/>
      <c r="L350" s="136"/>
      <c r="M350" s="171">
        <f t="shared" si="56"/>
        <v>0</v>
      </c>
      <c r="N350" s="135"/>
    </row>
    <row r="351" spans="1:14" customFormat="1" ht="30">
      <c r="A351" s="63">
        <v>733</v>
      </c>
      <c r="B351" s="62" t="s">
        <v>470</v>
      </c>
      <c r="C351" s="136"/>
      <c r="D351" s="136"/>
      <c r="E351" s="136"/>
      <c r="F351" s="136"/>
      <c r="G351" s="136"/>
      <c r="H351" s="136"/>
      <c r="I351" s="136"/>
      <c r="J351" s="136"/>
      <c r="K351" s="136"/>
      <c r="L351" s="136"/>
      <c r="M351" s="171">
        <f t="shared" si="56"/>
        <v>0</v>
      </c>
      <c r="N351" s="135"/>
    </row>
    <row r="352" spans="1:14" customFormat="1" ht="30">
      <c r="A352" s="63">
        <v>734</v>
      </c>
      <c r="B352" s="62" t="s">
        <v>471</v>
      </c>
      <c r="C352" s="136"/>
      <c r="D352" s="136"/>
      <c r="E352" s="136"/>
      <c r="F352" s="136"/>
      <c r="G352" s="136"/>
      <c r="H352" s="136"/>
      <c r="I352" s="136"/>
      <c r="J352" s="136"/>
      <c r="K352" s="136"/>
      <c r="L352" s="136"/>
      <c r="M352" s="171">
        <f t="shared" si="56"/>
        <v>0</v>
      </c>
      <c r="N352" s="135"/>
    </row>
    <row r="353" spans="1:14" customFormat="1" ht="30">
      <c r="A353" s="63">
        <v>735</v>
      </c>
      <c r="B353" s="62" t="s">
        <v>472</v>
      </c>
      <c r="C353" s="136"/>
      <c r="D353" s="136"/>
      <c r="E353" s="136"/>
      <c r="F353" s="136"/>
      <c r="G353" s="136"/>
      <c r="H353" s="136"/>
      <c r="I353" s="136"/>
      <c r="J353" s="136"/>
      <c r="K353" s="136"/>
      <c r="L353" s="136"/>
      <c r="M353" s="171">
        <f t="shared" si="56"/>
        <v>0</v>
      </c>
      <c r="N353" s="135"/>
    </row>
    <row r="354" spans="1:14" customFormat="1" ht="25.5" customHeight="1">
      <c r="A354" s="63">
        <v>739</v>
      </c>
      <c r="B354" s="62" t="s">
        <v>473</v>
      </c>
      <c r="C354" s="136"/>
      <c r="D354" s="136"/>
      <c r="E354" s="136"/>
      <c r="F354" s="136"/>
      <c r="G354" s="136"/>
      <c r="H354" s="136"/>
      <c r="I354" s="136"/>
      <c r="J354" s="136"/>
      <c r="K354" s="136"/>
      <c r="L354" s="136"/>
      <c r="M354" s="171">
        <f t="shared" si="56"/>
        <v>0</v>
      </c>
      <c r="N354" s="135"/>
    </row>
    <row r="355" spans="1:14" customFormat="1" ht="25.5" customHeight="1">
      <c r="A355" s="172">
        <v>7400</v>
      </c>
      <c r="B355" s="173" t="s">
        <v>474</v>
      </c>
      <c r="C355" s="174">
        <f t="shared" ref="C355:N355" si="62">SUM(C356:C364)</f>
        <v>0</v>
      </c>
      <c r="D355" s="174">
        <f>SUM(D356:D364)</f>
        <v>0</v>
      </c>
      <c r="E355" s="174">
        <f t="shared" si="62"/>
        <v>0</v>
      </c>
      <c r="F355" s="174">
        <f t="shared" si="62"/>
        <v>0</v>
      </c>
      <c r="G355" s="174">
        <f t="shared" si="62"/>
        <v>0</v>
      </c>
      <c r="H355" s="174">
        <f t="shared" si="62"/>
        <v>0</v>
      </c>
      <c r="I355" s="174">
        <f t="shared" si="62"/>
        <v>0</v>
      </c>
      <c r="J355" s="174">
        <f t="shared" si="62"/>
        <v>0</v>
      </c>
      <c r="K355" s="174">
        <f t="shared" si="62"/>
        <v>0</v>
      </c>
      <c r="L355" s="174">
        <f t="shared" si="62"/>
        <v>0</v>
      </c>
      <c r="M355" s="174">
        <f t="shared" si="56"/>
        <v>0</v>
      </c>
      <c r="N355" s="139">
        <f t="shared" si="62"/>
        <v>0</v>
      </c>
    </row>
    <row r="356" spans="1:14" customFormat="1" ht="25.5">
      <c r="A356" s="63">
        <v>741</v>
      </c>
      <c r="B356" s="61" t="s">
        <v>475</v>
      </c>
      <c r="C356" s="144"/>
      <c r="D356" s="144"/>
      <c r="E356" s="144"/>
      <c r="F356" s="144"/>
      <c r="G356" s="144"/>
      <c r="H356" s="144"/>
      <c r="I356" s="144"/>
      <c r="J356" s="144"/>
      <c r="K356" s="144"/>
      <c r="L356" s="144"/>
      <c r="M356" s="171">
        <f t="shared" si="56"/>
        <v>0</v>
      </c>
      <c r="N356" s="135"/>
    </row>
    <row r="357" spans="1:14" customFormat="1" ht="25.5">
      <c r="A357" s="63">
        <v>742</v>
      </c>
      <c r="B357" s="61" t="s">
        <v>476</v>
      </c>
      <c r="C357" s="144"/>
      <c r="D357" s="144"/>
      <c r="E357" s="144"/>
      <c r="F357" s="144"/>
      <c r="G357" s="144"/>
      <c r="H357" s="144"/>
      <c r="I357" s="144"/>
      <c r="J357" s="144"/>
      <c r="K357" s="144"/>
      <c r="L357" s="144"/>
      <c r="M357" s="171">
        <f t="shared" si="56"/>
        <v>0</v>
      </c>
      <c r="N357" s="135"/>
    </row>
    <row r="358" spans="1:14" customFormat="1" ht="25.5">
      <c r="A358" s="63">
        <v>743</v>
      </c>
      <c r="B358" s="61" t="s">
        <v>477</v>
      </c>
      <c r="C358" s="144"/>
      <c r="D358" s="144"/>
      <c r="E358" s="144"/>
      <c r="F358" s="144"/>
      <c r="G358" s="144"/>
      <c r="H358" s="144"/>
      <c r="I358" s="144"/>
      <c r="J358" s="144"/>
      <c r="K358" s="144"/>
      <c r="L358" s="144"/>
      <c r="M358" s="171">
        <f t="shared" si="56"/>
        <v>0</v>
      </c>
      <c r="N358" s="135"/>
    </row>
    <row r="359" spans="1:14" customFormat="1" ht="25.5">
      <c r="A359" s="63">
        <v>744</v>
      </c>
      <c r="B359" s="61" t="s">
        <v>478</v>
      </c>
      <c r="C359" s="144"/>
      <c r="D359" s="144"/>
      <c r="E359" s="144"/>
      <c r="F359" s="144"/>
      <c r="G359" s="144"/>
      <c r="H359" s="144"/>
      <c r="I359" s="144"/>
      <c r="J359" s="144"/>
      <c r="K359" s="144"/>
      <c r="L359" s="144"/>
      <c r="M359" s="171">
        <f t="shared" si="56"/>
        <v>0</v>
      </c>
      <c r="N359" s="135"/>
    </row>
    <row r="360" spans="1:14" customFormat="1" ht="25.5">
      <c r="A360" s="63">
        <v>745</v>
      </c>
      <c r="B360" s="61" t="s">
        <v>479</v>
      </c>
      <c r="C360" s="144"/>
      <c r="D360" s="144"/>
      <c r="E360" s="144"/>
      <c r="F360" s="144"/>
      <c r="G360" s="144"/>
      <c r="H360" s="144"/>
      <c r="I360" s="144"/>
      <c r="J360" s="144"/>
      <c r="K360" s="144"/>
      <c r="L360" s="144"/>
      <c r="M360" s="171">
        <f t="shared" si="56"/>
        <v>0</v>
      </c>
      <c r="N360" s="135"/>
    </row>
    <row r="361" spans="1:14" customFormat="1" ht="25.5">
      <c r="A361" s="63">
        <v>746</v>
      </c>
      <c r="B361" s="61" t="s">
        <v>480</v>
      </c>
      <c r="C361" s="144"/>
      <c r="D361" s="144"/>
      <c r="E361" s="144"/>
      <c r="F361" s="144"/>
      <c r="G361" s="144"/>
      <c r="H361" s="144"/>
      <c r="I361" s="144"/>
      <c r="J361" s="144"/>
      <c r="K361" s="144"/>
      <c r="L361" s="144"/>
      <c r="M361" s="171">
        <f t="shared" si="56"/>
        <v>0</v>
      </c>
      <c r="N361" s="135"/>
    </row>
    <row r="362" spans="1:14" customFormat="1" ht="25.5">
      <c r="A362" s="63">
        <v>747</v>
      </c>
      <c r="B362" s="61" t="s">
        <v>481</v>
      </c>
      <c r="C362" s="144"/>
      <c r="D362" s="144"/>
      <c r="E362" s="144"/>
      <c r="F362" s="144"/>
      <c r="G362" s="144"/>
      <c r="H362" s="144"/>
      <c r="I362" s="144"/>
      <c r="J362" s="144"/>
      <c r="K362" s="144"/>
      <c r="L362" s="144"/>
      <c r="M362" s="171">
        <f t="shared" si="56"/>
        <v>0</v>
      </c>
      <c r="N362" s="135"/>
    </row>
    <row r="363" spans="1:14" customFormat="1" ht="25.5">
      <c r="A363" s="63">
        <v>748</v>
      </c>
      <c r="B363" s="61" t="s">
        <v>482</v>
      </c>
      <c r="C363" s="144"/>
      <c r="D363" s="144"/>
      <c r="E363" s="144"/>
      <c r="F363" s="144"/>
      <c r="G363" s="144"/>
      <c r="H363" s="144"/>
      <c r="I363" s="144"/>
      <c r="J363" s="144"/>
      <c r="K363" s="144"/>
      <c r="L363" s="144"/>
      <c r="M363" s="171">
        <f t="shared" si="56"/>
        <v>0</v>
      </c>
      <c r="N363" s="135"/>
    </row>
    <row r="364" spans="1:14" customFormat="1" ht="25.5">
      <c r="A364" s="63">
        <v>749</v>
      </c>
      <c r="B364" s="61" t="s">
        <v>483</v>
      </c>
      <c r="C364" s="144"/>
      <c r="D364" s="144"/>
      <c r="E364" s="144"/>
      <c r="F364" s="144"/>
      <c r="G364" s="144"/>
      <c r="H364" s="144"/>
      <c r="I364" s="144"/>
      <c r="J364" s="144"/>
      <c r="K364" s="144"/>
      <c r="L364" s="144"/>
      <c r="M364" s="171">
        <f t="shared" si="56"/>
        <v>0</v>
      </c>
      <c r="N364" s="135"/>
    </row>
    <row r="365" spans="1:14" customFormat="1" ht="30">
      <c r="A365" s="172">
        <v>7500</v>
      </c>
      <c r="B365" s="173" t="s">
        <v>484</v>
      </c>
      <c r="C365" s="174">
        <f t="shared" ref="C365:N365" si="63">SUM(C366:C374)</f>
        <v>0</v>
      </c>
      <c r="D365" s="174">
        <f>SUM(D366:D374)</f>
        <v>0</v>
      </c>
      <c r="E365" s="174">
        <f t="shared" si="63"/>
        <v>0</v>
      </c>
      <c r="F365" s="174">
        <f t="shared" si="63"/>
        <v>0</v>
      </c>
      <c r="G365" s="174">
        <f t="shared" si="63"/>
        <v>0</v>
      </c>
      <c r="H365" s="174">
        <f t="shared" si="63"/>
        <v>0</v>
      </c>
      <c r="I365" s="174">
        <f t="shared" si="63"/>
        <v>0</v>
      </c>
      <c r="J365" s="174">
        <f t="shared" si="63"/>
        <v>0</v>
      </c>
      <c r="K365" s="174">
        <f t="shared" si="63"/>
        <v>0</v>
      </c>
      <c r="L365" s="174">
        <f t="shared" si="63"/>
        <v>0</v>
      </c>
      <c r="M365" s="174">
        <f t="shared" si="56"/>
        <v>0</v>
      </c>
      <c r="N365" s="139">
        <f t="shared" si="63"/>
        <v>0</v>
      </c>
    </row>
    <row r="366" spans="1:14" customFormat="1" ht="25.5" customHeight="1">
      <c r="A366" s="63">
        <v>751</v>
      </c>
      <c r="B366" s="61" t="s">
        <v>485</v>
      </c>
      <c r="C366" s="144"/>
      <c r="D366" s="144"/>
      <c r="E366" s="144"/>
      <c r="F366" s="144"/>
      <c r="G366" s="144"/>
      <c r="H366" s="144"/>
      <c r="I366" s="144"/>
      <c r="J366" s="144"/>
      <c r="K366" s="144"/>
      <c r="L366" s="144"/>
      <c r="M366" s="171">
        <f t="shared" si="56"/>
        <v>0</v>
      </c>
      <c r="N366" s="135"/>
    </row>
    <row r="367" spans="1:14" customFormat="1" ht="25.5" customHeight="1">
      <c r="A367" s="63">
        <v>752</v>
      </c>
      <c r="B367" s="61" t="s">
        <v>486</v>
      </c>
      <c r="C367" s="144"/>
      <c r="D367" s="144"/>
      <c r="E367" s="144"/>
      <c r="F367" s="144"/>
      <c r="G367" s="144"/>
      <c r="H367" s="144"/>
      <c r="I367" s="144"/>
      <c r="J367" s="144"/>
      <c r="K367" s="144"/>
      <c r="L367" s="144"/>
      <c r="M367" s="171">
        <f t="shared" si="56"/>
        <v>0</v>
      </c>
      <c r="N367" s="135"/>
    </row>
    <row r="368" spans="1:14" customFormat="1" ht="25.5" customHeight="1">
      <c r="A368" s="63">
        <v>753</v>
      </c>
      <c r="B368" s="61" t="s">
        <v>487</v>
      </c>
      <c r="C368" s="144"/>
      <c r="D368" s="144"/>
      <c r="E368" s="144"/>
      <c r="F368" s="144"/>
      <c r="G368" s="144"/>
      <c r="H368" s="144"/>
      <c r="I368" s="144"/>
      <c r="J368" s="144"/>
      <c r="K368" s="144"/>
      <c r="L368" s="144"/>
      <c r="M368" s="171">
        <f t="shared" si="56"/>
        <v>0</v>
      </c>
      <c r="N368" s="135"/>
    </row>
    <row r="369" spans="1:14" customFormat="1" ht="25.5">
      <c r="A369" s="63">
        <v>754</v>
      </c>
      <c r="B369" s="61" t="s">
        <v>488</v>
      </c>
      <c r="C369" s="144"/>
      <c r="D369" s="144"/>
      <c r="E369" s="144"/>
      <c r="F369" s="144"/>
      <c r="G369" s="144"/>
      <c r="H369" s="144"/>
      <c r="I369" s="144"/>
      <c r="J369" s="144"/>
      <c r="K369" s="144"/>
      <c r="L369" s="144"/>
      <c r="M369" s="171">
        <f t="shared" si="56"/>
        <v>0</v>
      </c>
      <c r="N369" s="135"/>
    </row>
    <row r="370" spans="1:14" customFormat="1" ht="24" customHeight="1">
      <c r="A370" s="63">
        <v>755</v>
      </c>
      <c r="B370" s="61" t="s">
        <v>489</v>
      </c>
      <c r="C370" s="144"/>
      <c r="D370" s="144"/>
      <c r="E370" s="144"/>
      <c r="F370" s="144"/>
      <c r="G370" s="144"/>
      <c r="H370" s="144"/>
      <c r="I370" s="144"/>
      <c r="J370" s="144"/>
      <c r="K370" s="144"/>
      <c r="L370" s="144"/>
      <c r="M370" s="171">
        <f t="shared" si="56"/>
        <v>0</v>
      </c>
      <c r="N370" s="135"/>
    </row>
    <row r="371" spans="1:14" customFormat="1" ht="25.5" customHeight="1">
      <c r="A371" s="63">
        <v>756</v>
      </c>
      <c r="B371" s="61" t="s">
        <v>490</v>
      </c>
      <c r="C371" s="144"/>
      <c r="D371" s="144"/>
      <c r="E371" s="144"/>
      <c r="F371" s="144"/>
      <c r="G371" s="144"/>
      <c r="H371" s="144"/>
      <c r="I371" s="144"/>
      <c r="J371" s="144"/>
      <c r="K371" s="144"/>
      <c r="L371" s="144"/>
      <c r="M371" s="171">
        <f t="shared" si="56"/>
        <v>0</v>
      </c>
      <c r="N371" s="135"/>
    </row>
    <row r="372" spans="1:14" customFormat="1" ht="25.5" customHeight="1">
      <c r="A372" s="63">
        <v>757</v>
      </c>
      <c r="B372" s="61" t="s">
        <v>491</v>
      </c>
      <c r="C372" s="144"/>
      <c r="D372" s="144"/>
      <c r="E372" s="144"/>
      <c r="F372" s="144"/>
      <c r="G372" s="144"/>
      <c r="H372" s="144"/>
      <c r="I372" s="144"/>
      <c r="J372" s="144"/>
      <c r="K372" s="144"/>
      <c r="L372" s="144"/>
      <c r="M372" s="171">
        <f t="shared" si="56"/>
        <v>0</v>
      </c>
      <c r="N372" s="135"/>
    </row>
    <row r="373" spans="1:14" customFormat="1" ht="25.5" customHeight="1">
      <c r="A373" s="63">
        <v>758</v>
      </c>
      <c r="B373" s="61" t="s">
        <v>492</v>
      </c>
      <c r="C373" s="144"/>
      <c r="D373" s="144"/>
      <c r="E373" s="144"/>
      <c r="F373" s="144"/>
      <c r="G373" s="144"/>
      <c r="H373" s="144"/>
      <c r="I373" s="144"/>
      <c r="J373" s="144"/>
      <c r="K373" s="144"/>
      <c r="L373" s="144"/>
      <c r="M373" s="171">
        <f t="shared" si="56"/>
        <v>0</v>
      </c>
      <c r="N373" s="135"/>
    </row>
    <row r="374" spans="1:14" customFormat="1" ht="25.5" customHeight="1">
      <c r="A374" s="63">
        <v>759</v>
      </c>
      <c r="B374" s="61" t="s">
        <v>493</v>
      </c>
      <c r="C374" s="144"/>
      <c r="D374" s="144"/>
      <c r="E374" s="144"/>
      <c r="F374" s="144"/>
      <c r="G374" s="144"/>
      <c r="H374" s="144"/>
      <c r="I374" s="144"/>
      <c r="J374" s="144"/>
      <c r="K374" s="144"/>
      <c r="L374" s="144"/>
      <c r="M374" s="171">
        <f t="shared" si="56"/>
        <v>0</v>
      </c>
      <c r="N374" s="135"/>
    </row>
    <row r="375" spans="1:14" customFormat="1" ht="25.5" customHeight="1">
      <c r="A375" s="172">
        <v>7600</v>
      </c>
      <c r="B375" s="173" t="s">
        <v>494</v>
      </c>
      <c r="C375" s="174">
        <f t="shared" ref="C375:N375" si="64">SUM(C376:C377)</f>
        <v>0</v>
      </c>
      <c r="D375" s="174">
        <f>SUM(D376:D377)</f>
        <v>0</v>
      </c>
      <c r="E375" s="174">
        <f t="shared" si="64"/>
        <v>0</v>
      </c>
      <c r="F375" s="174">
        <f t="shared" si="64"/>
        <v>0</v>
      </c>
      <c r="G375" s="174">
        <f t="shared" si="64"/>
        <v>0</v>
      </c>
      <c r="H375" s="174">
        <f t="shared" si="64"/>
        <v>0</v>
      </c>
      <c r="I375" s="174">
        <f t="shared" si="64"/>
        <v>0</v>
      </c>
      <c r="J375" s="174">
        <f t="shared" si="64"/>
        <v>0</v>
      </c>
      <c r="K375" s="174">
        <f t="shared" si="64"/>
        <v>0</v>
      </c>
      <c r="L375" s="174">
        <f t="shared" si="64"/>
        <v>0</v>
      </c>
      <c r="M375" s="174">
        <f t="shared" si="56"/>
        <v>0</v>
      </c>
      <c r="N375" s="139">
        <f t="shared" si="64"/>
        <v>0</v>
      </c>
    </row>
    <row r="376" spans="1:14" customFormat="1" ht="25.5" customHeight="1">
      <c r="A376" s="63">
        <v>761</v>
      </c>
      <c r="B376" s="61" t="s">
        <v>495</v>
      </c>
      <c r="C376" s="144"/>
      <c r="D376" s="144"/>
      <c r="E376" s="144"/>
      <c r="F376" s="144"/>
      <c r="G376" s="144"/>
      <c r="H376" s="144"/>
      <c r="I376" s="144"/>
      <c r="J376" s="144"/>
      <c r="K376" s="144"/>
      <c r="L376" s="144"/>
      <c r="M376" s="171">
        <f t="shared" si="56"/>
        <v>0</v>
      </c>
      <c r="N376" s="135"/>
    </row>
    <row r="377" spans="1:14" customFormat="1" ht="25.5" customHeight="1">
      <c r="A377" s="63">
        <v>762</v>
      </c>
      <c r="B377" s="61" t="s">
        <v>496</v>
      </c>
      <c r="C377" s="144"/>
      <c r="D377" s="144"/>
      <c r="E377" s="144"/>
      <c r="F377" s="144"/>
      <c r="G377" s="144"/>
      <c r="H377" s="144"/>
      <c r="I377" s="144"/>
      <c r="J377" s="144"/>
      <c r="K377" s="144"/>
      <c r="L377" s="144"/>
      <c r="M377" s="171">
        <f t="shared" si="56"/>
        <v>0</v>
      </c>
      <c r="N377" s="135"/>
    </row>
    <row r="378" spans="1:14" customFormat="1" ht="30">
      <c r="A378" s="172">
        <v>7900</v>
      </c>
      <c r="B378" s="173" t="s">
        <v>497</v>
      </c>
      <c r="C378" s="174">
        <f t="shared" ref="C378:N378" si="65">SUM(C379:C381)</f>
        <v>0</v>
      </c>
      <c r="D378" s="174">
        <f>SUM(D379:D381)</f>
        <v>0</v>
      </c>
      <c r="E378" s="174">
        <f t="shared" si="65"/>
        <v>0</v>
      </c>
      <c r="F378" s="174">
        <f t="shared" si="65"/>
        <v>0</v>
      </c>
      <c r="G378" s="174">
        <f t="shared" si="65"/>
        <v>0</v>
      </c>
      <c r="H378" s="174">
        <f t="shared" si="65"/>
        <v>0</v>
      </c>
      <c r="I378" s="174">
        <f t="shared" si="65"/>
        <v>0</v>
      </c>
      <c r="J378" s="174">
        <f t="shared" si="65"/>
        <v>0</v>
      </c>
      <c r="K378" s="174">
        <f t="shared" si="65"/>
        <v>0</v>
      </c>
      <c r="L378" s="174">
        <f t="shared" si="65"/>
        <v>0</v>
      </c>
      <c r="M378" s="174">
        <f t="shared" si="56"/>
        <v>0</v>
      </c>
      <c r="N378" s="139">
        <f t="shared" si="65"/>
        <v>0</v>
      </c>
    </row>
    <row r="379" spans="1:14" customFormat="1" ht="25.5" customHeight="1">
      <c r="A379" s="63">
        <v>791</v>
      </c>
      <c r="B379" s="61" t="s">
        <v>498</v>
      </c>
      <c r="C379" s="136"/>
      <c r="D379" s="136"/>
      <c r="E379" s="136"/>
      <c r="F379" s="136"/>
      <c r="G379" s="136"/>
      <c r="H379" s="136"/>
      <c r="I379" s="136"/>
      <c r="J379" s="136"/>
      <c r="K379" s="136"/>
      <c r="L379" s="136"/>
      <c r="M379" s="171">
        <f t="shared" si="56"/>
        <v>0</v>
      </c>
      <c r="N379" s="135"/>
    </row>
    <row r="380" spans="1:14" customFormat="1" ht="25.5" customHeight="1">
      <c r="A380" s="63">
        <v>792</v>
      </c>
      <c r="B380" s="61" t="s">
        <v>499</v>
      </c>
      <c r="C380" s="136"/>
      <c r="D380" s="136"/>
      <c r="E380" s="136"/>
      <c r="F380" s="136"/>
      <c r="G380" s="136"/>
      <c r="H380" s="136"/>
      <c r="I380" s="136"/>
      <c r="J380" s="136"/>
      <c r="K380" s="136"/>
      <c r="L380" s="136"/>
      <c r="M380" s="171">
        <f t="shared" si="56"/>
        <v>0</v>
      </c>
      <c r="N380" s="135"/>
    </row>
    <row r="381" spans="1:14" customFormat="1" ht="25.5" customHeight="1">
      <c r="A381" s="63">
        <v>799</v>
      </c>
      <c r="B381" s="61" t="s">
        <v>500</v>
      </c>
      <c r="C381" s="136"/>
      <c r="D381" s="136"/>
      <c r="E381" s="136"/>
      <c r="F381" s="136"/>
      <c r="G381" s="136"/>
      <c r="H381" s="136"/>
      <c r="I381" s="136"/>
      <c r="J381" s="136"/>
      <c r="K381" s="136"/>
      <c r="L381" s="136"/>
      <c r="M381" s="171">
        <f t="shared" si="56"/>
        <v>0</v>
      </c>
      <c r="N381" s="135"/>
    </row>
    <row r="382" spans="1:14" s="101" customFormat="1" ht="25.5" customHeight="1">
      <c r="A382" s="187">
        <v>8000</v>
      </c>
      <c r="B382" s="188" t="s">
        <v>20</v>
      </c>
      <c r="C382" s="189">
        <f t="shared" ref="C382:N382" si="66">C383+C390+C396</f>
        <v>0</v>
      </c>
      <c r="D382" s="189">
        <f>D383+D390+D396</f>
        <v>0</v>
      </c>
      <c r="E382" s="189">
        <f t="shared" si="66"/>
        <v>0</v>
      </c>
      <c r="F382" s="189">
        <f t="shared" si="66"/>
        <v>0</v>
      </c>
      <c r="G382" s="189">
        <f t="shared" si="66"/>
        <v>0</v>
      </c>
      <c r="H382" s="189">
        <f t="shared" si="66"/>
        <v>0</v>
      </c>
      <c r="I382" s="189">
        <f t="shared" si="66"/>
        <v>0</v>
      </c>
      <c r="J382" s="189">
        <f t="shared" si="66"/>
        <v>0</v>
      </c>
      <c r="K382" s="189">
        <f t="shared" si="66"/>
        <v>0</v>
      </c>
      <c r="L382" s="189">
        <f t="shared" si="66"/>
        <v>0</v>
      </c>
      <c r="M382" s="189">
        <f t="shared" si="56"/>
        <v>0</v>
      </c>
      <c r="N382" s="141">
        <f t="shared" si="66"/>
        <v>0</v>
      </c>
    </row>
    <row r="383" spans="1:14" customFormat="1" ht="25.5" customHeight="1">
      <c r="A383" s="172">
        <v>8100</v>
      </c>
      <c r="B383" s="173" t="s">
        <v>123</v>
      </c>
      <c r="C383" s="174">
        <f>SUM(C384:C389)</f>
        <v>0</v>
      </c>
      <c r="D383" s="174">
        <f>SUM(D384:D389)</f>
        <v>0</v>
      </c>
      <c r="E383" s="174">
        <f t="shared" ref="E383:N383" si="67">SUM(E384:E389)</f>
        <v>0</v>
      </c>
      <c r="F383" s="174">
        <f t="shared" si="67"/>
        <v>0</v>
      </c>
      <c r="G383" s="174">
        <f t="shared" si="67"/>
        <v>0</v>
      </c>
      <c r="H383" s="174">
        <f t="shared" si="67"/>
        <v>0</v>
      </c>
      <c r="I383" s="174">
        <f t="shared" si="67"/>
        <v>0</v>
      </c>
      <c r="J383" s="174">
        <f t="shared" si="67"/>
        <v>0</v>
      </c>
      <c r="K383" s="174">
        <f t="shared" si="67"/>
        <v>0</v>
      </c>
      <c r="L383" s="174">
        <f t="shared" si="67"/>
        <v>0</v>
      </c>
      <c r="M383" s="174">
        <f t="shared" si="56"/>
        <v>0</v>
      </c>
      <c r="N383" s="139">
        <f t="shared" si="67"/>
        <v>0</v>
      </c>
    </row>
    <row r="384" spans="1:14" customFormat="1" ht="25.5" customHeight="1">
      <c r="A384" s="63">
        <v>811</v>
      </c>
      <c r="B384" s="61" t="s">
        <v>501</v>
      </c>
      <c r="C384" s="144"/>
      <c r="D384" s="144"/>
      <c r="E384" s="144"/>
      <c r="F384" s="144"/>
      <c r="G384" s="144"/>
      <c r="H384" s="144"/>
      <c r="I384" s="144"/>
      <c r="J384" s="144"/>
      <c r="K384" s="144"/>
      <c r="L384" s="144"/>
      <c r="M384" s="171">
        <f t="shared" si="56"/>
        <v>0</v>
      </c>
      <c r="N384" s="135"/>
    </row>
    <row r="385" spans="1:14" customFormat="1" ht="25.5" customHeight="1">
      <c r="A385" s="63">
        <v>812</v>
      </c>
      <c r="B385" s="61" t="s">
        <v>502</v>
      </c>
      <c r="C385" s="144"/>
      <c r="D385" s="144"/>
      <c r="E385" s="144"/>
      <c r="F385" s="144"/>
      <c r="G385" s="144"/>
      <c r="H385" s="144"/>
      <c r="I385" s="144"/>
      <c r="J385" s="144"/>
      <c r="K385" s="144"/>
      <c r="L385" s="144"/>
      <c r="M385" s="171">
        <f t="shared" si="56"/>
        <v>0</v>
      </c>
      <c r="N385" s="135"/>
    </row>
    <row r="386" spans="1:14" customFormat="1" ht="25.5" customHeight="1">
      <c r="A386" s="63">
        <v>813</v>
      </c>
      <c r="B386" s="61" t="s">
        <v>503</v>
      </c>
      <c r="C386" s="144"/>
      <c r="D386" s="144"/>
      <c r="E386" s="144"/>
      <c r="F386" s="144"/>
      <c r="G386" s="144"/>
      <c r="H386" s="144"/>
      <c r="I386" s="144"/>
      <c r="J386" s="144"/>
      <c r="K386" s="144"/>
      <c r="L386" s="144"/>
      <c r="M386" s="171">
        <f t="shared" si="56"/>
        <v>0</v>
      </c>
      <c r="N386" s="135"/>
    </row>
    <row r="387" spans="1:14" customFormat="1" ht="25.5">
      <c r="A387" s="63">
        <v>814</v>
      </c>
      <c r="B387" s="61" t="s">
        <v>504</v>
      </c>
      <c r="C387" s="144"/>
      <c r="D387" s="144"/>
      <c r="E387" s="144"/>
      <c r="F387" s="144"/>
      <c r="G387" s="144"/>
      <c r="H387" s="144"/>
      <c r="I387" s="144"/>
      <c r="J387" s="144"/>
      <c r="K387" s="144"/>
      <c r="L387" s="144"/>
      <c r="M387" s="171">
        <f t="shared" si="56"/>
        <v>0</v>
      </c>
      <c r="N387" s="135"/>
    </row>
    <row r="388" spans="1:14" customFormat="1" ht="25.5" customHeight="1">
      <c r="A388" s="63">
        <v>815</v>
      </c>
      <c r="B388" s="61" t="s">
        <v>505</v>
      </c>
      <c r="C388" s="144"/>
      <c r="D388" s="144"/>
      <c r="E388" s="144"/>
      <c r="F388" s="144"/>
      <c r="G388" s="144"/>
      <c r="H388" s="144"/>
      <c r="I388" s="144"/>
      <c r="J388" s="144"/>
      <c r="K388" s="144"/>
      <c r="L388" s="144"/>
      <c r="M388" s="171">
        <f t="shared" si="56"/>
        <v>0</v>
      </c>
      <c r="N388" s="135"/>
    </row>
    <row r="389" spans="1:14" customFormat="1" ht="25.5" customHeight="1">
      <c r="A389" s="63">
        <v>816</v>
      </c>
      <c r="B389" s="61" t="s">
        <v>506</v>
      </c>
      <c r="C389" s="144"/>
      <c r="D389" s="144"/>
      <c r="E389" s="144"/>
      <c r="F389" s="144"/>
      <c r="G389" s="144"/>
      <c r="H389" s="144"/>
      <c r="I389" s="144"/>
      <c r="J389" s="144"/>
      <c r="K389" s="144"/>
      <c r="L389" s="144"/>
      <c r="M389" s="171">
        <f t="shared" si="56"/>
        <v>0</v>
      </c>
      <c r="N389" s="135"/>
    </row>
    <row r="390" spans="1:14" customFormat="1" ht="25.5" customHeight="1">
      <c r="A390" s="172">
        <v>8300</v>
      </c>
      <c r="B390" s="173" t="s">
        <v>126</v>
      </c>
      <c r="C390" s="174">
        <f t="shared" ref="C390:N390" si="68">SUM(C391:C395)</f>
        <v>0</v>
      </c>
      <c r="D390" s="174">
        <f>SUM(D391:D395)</f>
        <v>0</v>
      </c>
      <c r="E390" s="174">
        <f t="shared" si="68"/>
        <v>0</v>
      </c>
      <c r="F390" s="174">
        <f t="shared" si="68"/>
        <v>0</v>
      </c>
      <c r="G390" s="174">
        <f t="shared" si="68"/>
        <v>0</v>
      </c>
      <c r="H390" s="174">
        <f t="shared" si="68"/>
        <v>0</v>
      </c>
      <c r="I390" s="174">
        <f t="shared" si="68"/>
        <v>0</v>
      </c>
      <c r="J390" s="174">
        <f t="shared" si="68"/>
        <v>0</v>
      </c>
      <c r="K390" s="174">
        <f t="shared" si="68"/>
        <v>0</v>
      </c>
      <c r="L390" s="174">
        <f t="shared" si="68"/>
        <v>0</v>
      </c>
      <c r="M390" s="174">
        <f t="shared" si="56"/>
        <v>0</v>
      </c>
      <c r="N390" s="139">
        <f t="shared" si="68"/>
        <v>0</v>
      </c>
    </row>
    <row r="391" spans="1:14" customFormat="1" ht="25.5" customHeight="1">
      <c r="A391" s="63">
        <v>831</v>
      </c>
      <c r="B391" s="61" t="s">
        <v>507</v>
      </c>
      <c r="C391" s="144"/>
      <c r="D391" s="144"/>
      <c r="E391" s="144"/>
      <c r="F391" s="144"/>
      <c r="G391" s="144"/>
      <c r="H391" s="144"/>
      <c r="I391" s="144"/>
      <c r="J391" s="144"/>
      <c r="K391" s="144"/>
      <c r="L391" s="144"/>
      <c r="M391" s="171">
        <f t="shared" si="56"/>
        <v>0</v>
      </c>
      <c r="N391" s="135"/>
    </row>
    <row r="392" spans="1:14" customFormat="1" ht="25.5" customHeight="1">
      <c r="A392" s="63">
        <v>832</v>
      </c>
      <c r="B392" s="61" t="s">
        <v>508</v>
      </c>
      <c r="C392" s="144"/>
      <c r="D392" s="144"/>
      <c r="E392" s="144"/>
      <c r="F392" s="144"/>
      <c r="G392" s="144"/>
      <c r="H392" s="144"/>
      <c r="I392" s="144"/>
      <c r="J392" s="144"/>
      <c r="K392" s="144"/>
      <c r="L392" s="144"/>
      <c r="M392" s="171">
        <f t="shared" ref="M392:M431" si="69">SUM(C392:L392)</f>
        <v>0</v>
      </c>
      <c r="N392" s="135"/>
    </row>
    <row r="393" spans="1:14" customFormat="1" ht="25.5" customHeight="1">
      <c r="A393" s="63">
        <v>833</v>
      </c>
      <c r="B393" s="61" t="s">
        <v>509</v>
      </c>
      <c r="C393" s="144"/>
      <c r="D393" s="144"/>
      <c r="E393" s="144"/>
      <c r="F393" s="144"/>
      <c r="G393" s="144"/>
      <c r="H393" s="144"/>
      <c r="I393" s="144"/>
      <c r="J393" s="144"/>
      <c r="K393" s="144"/>
      <c r="L393" s="144"/>
      <c r="M393" s="171">
        <f t="shared" si="69"/>
        <v>0</v>
      </c>
      <c r="N393" s="135"/>
    </row>
    <row r="394" spans="1:14" customFormat="1" ht="34.5" customHeight="1">
      <c r="A394" s="63">
        <v>834</v>
      </c>
      <c r="B394" s="61" t="s">
        <v>510</v>
      </c>
      <c r="C394" s="144"/>
      <c r="D394" s="144"/>
      <c r="E394" s="144"/>
      <c r="F394" s="144"/>
      <c r="G394" s="144"/>
      <c r="H394" s="144"/>
      <c r="I394" s="144"/>
      <c r="J394" s="144"/>
      <c r="K394" s="144"/>
      <c r="L394" s="144"/>
      <c r="M394" s="171">
        <f t="shared" si="69"/>
        <v>0</v>
      </c>
      <c r="N394" s="135"/>
    </row>
    <row r="395" spans="1:14" customFormat="1" ht="33" customHeight="1">
      <c r="A395" s="63">
        <v>835</v>
      </c>
      <c r="B395" s="61" t="s">
        <v>511</v>
      </c>
      <c r="C395" s="144"/>
      <c r="D395" s="144"/>
      <c r="E395" s="144"/>
      <c r="F395" s="144"/>
      <c r="G395" s="144"/>
      <c r="H395" s="144"/>
      <c r="I395" s="144"/>
      <c r="J395" s="144"/>
      <c r="K395" s="144"/>
      <c r="L395" s="144"/>
      <c r="M395" s="171">
        <f t="shared" si="69"/>
        <v>0</v>
      </c>
      <c r="N395" s="135"/>
    </row>
    <row r="396" spans="1:14" customFormat="1" ht="25.5" customHeight="1">
      <c r="A396" s="172">
        <v>8500</v>
      </c>
      <c r="B396" s="173" t="s">
        <v>131</v>
      </c>
      <c r="C396" s="174">
        <f t="shared" ref="C396:N396" si="70">SUM(C397:C399)</f>
        <v>0</v>
      </c>
      <c r="D396" s="174">
        <f>SUM(D397:D399)</f>
        <v>0</v>
      </c>
      <c r="E396" s="174">
        <f t="shared" si="70"/>
        <v>0</v>
      </c>
      <c r="F396" s="174">
        <f t="shared" si="70"/>
        <v>0</v>
      </c>
      <c r="G396" s="174">
        <f t="shared" si="70"/>
        <v>0</v>
      </c>
      <c r="H396" s="174">
        <f t="shared" si="70"/>
        <v>0</v>
      </c>
      <c r="I396" s="174">
        <f t="shared" si="70"/>
        <v>0</v>
      </c>
      <c r="J396" s="174">
        <f t="shared" si="70"/>
        <v>0</v>
      </c>
      <c r="K396" s="174">
        <f t="shared" si="70"/>
        <v>0</v>
      </c>
      <c r="L396" s="174">
        <f t="shared" si="70"/>
        <v>0</v>
      </c>
      <c r="M396" s="174">
        <f t="shared" si="69"/>
        <v>0</v>
      </c>
      <c r="N396" s="139">
        <f t="shared" si="70"/>
        <v>0</v>
      </c>
    </row>
    <row r="397" spans="1:14" customFormat="1" ht="25.5" customHeight="1">
      <c r="A397" s="63">
        <v>851</v>
      </c>
      <c r="B397" s="61" t="s">
        <v>512</v>
      </c>
      <c r="C397" s="144"/>
      <c r="D397" s="144"/>
      <c r="E397" s="144"/>
      <c r="F397" s="144"/>
      <c r="G397" s="144"/>
      <c r="H397" s="144"/>
      <c r="I397" s="144"/>
      <c r="J397" s="144"/>
      <c r="K397" s="144"/>
      <c r="L397" s="144"/>
      <c r="M397" s="171">
        <f t="shared" si="69"/>
        <v>0</v>
      </c>
      <c r="N397" s="135"/>
    </row>
    <row r="398" spans="1:14" customFormat="1" ht="25.5" customHeight="1">
      <c r="A398" s="63">
        <v>852</v>
      </c>
      <c r="B398" s="61" t="s">
        <v>513</v>
      </c>
      <c r="C398" s="144"/>
      <c r="D398" s="144"/>
      <c r="E398" s="144"/>
      <c r="F398" s="144"/>
      <c r="G398" s="144"/>
      <c r="H398" s="144"/>
      <c r="I398" s="144"/>
      <c r="J398" s="144"/>
      <c r="K398" s="144"/>
      <c r="L398" s="144"/>
      <c r="M398" s="171">
        <f t="shared" si="69"/>
        <v>0</v>
      </c>
      <c r="N398" s="135"/>
    </row>
    <row r="399" spans="1:14" customFormat="1" ht="25.5" customHeight="1">
      <c r="A399" s="63">
        <v>853</v>
      </c>
      <c r="B399" s="61" t="s">
        <v>514</v>
      </c>
      <c r="C399" s="144"/>
      <c r="D399" s="144"/>
      <c r="E399" s="144"/>
      <c r="F399" s="144"/>
      <c r="G399" s="144"/>
      <c r="H399" s="144"/>
      <c r="I399" s="144"/>
      <c r="J399" s="144"/>
      <c r="K399" s="144"/>
      <c r="L399" s="144"/>
      <c r="M399" s="171">
        <f t="shared" si="69"/>
        <v>0</v>
      </c>
      <c r="N399" s="135"/>
    </row>
    <row r="400" spans="1:14" s="102" customFormat="1" ht="25.5" customHeight="1">
      <c r="A400" s="187">
        <v>9000</v>
      </c>
      <c r="B400" s="188" t="s">
        <v>515</v>
      </c>
      <c r="C400" s="189">
        <f t="shared" ref="C400:N400" si="71">C401+C410+C419+C422+C425+C427+C430</f>
        <v>1615050</v>
      </c>
      <c r="D400" s="189">
        <f>D401+D410+D419+D422+D425+D427+D430</f>
        <v>0</v>
      </c>
      <c r="E400" s="189">
        <f t="shared" si="71"/>
        <v>0</v>
      </c>
      <c r="F400" s="189">
        <f t="shared" si="71"/>
        <v>0</v>
      </c>
      <c r="G400" s="189">
        <f t="shared" si="71"/>
        <v>6212488.96</v>
      </c>
      <c r="H400" s="189">
        <f t="shared" si="71"/>
        <v>0</v>
      </c>
      <c r="I400" s="189">
        <f t="shared" si="71"/>
        <v>0</v>
      </c>
      <c r="J400" s="189">
        <f t="shared" si="71"/>
        <v>2631782.34</v>
      </c>
      <c r="K400" s="189">
        <f t="shared" si="71"/>
        <v>0</v>
      </c>
      <c r="L400" s="189">
        <f t="shared" si="71"/>
        <v>0</v>
      </c>
      <c r="M400" s="189">
        <f t="shared" si="69"/>
        <v>10459321.300000001</v>
      </c>
      <c r="N400" s="140">
        <f t="shared" si="71"/>
        <v>0</v>
      </c>
    </row>
    <row r="401" spans="1:14" customFormat="1" ht="25.5" customHeight="1">
      <c r="A401" s="176">
        <v>9100</v>
      </c>
      <c r="B401" s="175" t="s">
        <v>516</v>
      </c>
      <c r="C401" s="174">
        <f>SUM(C402:C409)</f>
        <v>1505613</v>
      </c>
      <c r="D401" s="174">
        <f>SUM(D402:D409)</f>
        <v>0</v>
      </c>
      <c r="E401" s="174">
        <f t="shared" ref="E401:N401" si="72">SUM(E402:E409)</f>
        <v>0</v>
      </c>
      <c r="F401" s="174">
        <f t="shared" si="72"/>
        <v>0</v>
      </c>
      <c r="G401" s="174">
        <f t="shared" si="72"/>
        <v>783290.96</v>
      </c>
      <c r="H401" s="174">
        <f t="shared" si="72"/>
        <v>0</v>
      </c>
      <c r="I401" s="174">
        <f t="shared" si="72"/>
        <v>0</v>
      </c>
      <c r="J401" s="174">
        <f t="shared" si="72"/>
        <v>2404614.34</v>
      </c>
      <c r="K401" s="174">
        <f t="shared" si="72"/>
        <v>0</v>
      </c>
      <c r="L401" s="174">
        <f t="shared" si="72"/>
        <v>0</v>
      </c>
      <c r="M401" s="174">
        <f t="shared" si="69"/>
        <v>4693518.3</v>
      </c>
      <c r="N401" s="139">
        <f t="shared" si="72"/>
        <v>0</v>
      </c>
    </row>
    <row r="402" spans="1:14" customFormat="1" ht="25.5" customHeight="1">
      <c r="A402" s="63">
        <v>911</v>
      </c>
      <c r="B402" s="61" t="s">
        <v>517</v>
      </c>
      <c r="C402" s="144">
        <v>1505613</v>
      </c>
      <c r="D402" s="144"/>
      <c r="E402" s="144"/>
      <c r="F402" s="144"/>
      <c r="G402" s="144">
        <v>783290.96</v>
      </c>
      <c r="H402" s="144"/>
      <c r="I402" s="144"/>
      <c r="J402" s="144">
        <v>2404614.34</v>
      </c>
      <c r="K402" s="144"/>
      <c r="L402" s="144"/>
      <c r="M402" s="171">
        <f t="shared" si="69"/>
        <v>4693518.3</v>
      </c>
      <c r="N402" s="135"/>
    </row>
    <row r="403" spans="1:14" customFormat="1" ht="30" customHeight="1">
      <c r="A403" s="63">
        <v>912</v>
      </c>
      <c r="B403" s="61" t="s">
        <v>518</v>
      </c>
      <c r="C403" s="144"/>
      <c r="D403" s="144"/>
      <c r="E403" s="144"/>
      <c r="F403" s="144"/>
      <c r="G403" s="144"/>
      <c r="H403" s="144"/>
      <c r="I403" s="144"/>
      <c r="J403" s="144"/>
      <c r="K403" s="144"/>
      <c r="L403" s="144"/>
      <c r="M403" s="171">
        <f t="shared" si="69"/>
        <v>0</v>
      </c>
      <c r="N403" s="135"/>
    </row>
    <row r="404" spans="1:14" customFormat="1" ht="25.5" customHeight="1">
      <c r="A404" s="63">
        <v>913</v>
      </c>
      <c r="B404" s="61" t="s">
        <v>519</v>
      </c>
      <c r="C404" s="144"/>
      <c r="D404" s="144"/>
      <c r="E404" s="144"/>
      <c r="F404" s="144"/>
      <c r="G404" s="144"/>
      <c r="H404" s="144"/>
      <c r="I404" s="144"/>
      <c r="J404" s="144"/>
      <c r="K404" s="144"/>
      <c r="L404" s="144"/>
      <c r="M404" s="171">
        <f t="shared" si="69"/>
        <v>0</v>
      </c>
      <c r="N404" s="135"/>
    </row>
    <row r="405" spans="1:14" customFormat="1" ht="25.5" customHeight="1">
      <c r="A405" s="63">
        <v>914</v>
      </c>
      <c r="B405" s="61" t="s">
        <v>520</v>
      </c>
      <c r="C405" s="144"/>
      <c r="D405" s="144"/>
      <c r="E405" s="144"/>
      <c r="F405" s="144"/>
      <c r="G405" s="144"/>
      <c r="H405" s="144"/>
      <c r="I405" s="144"/>
      <c r="J405" s="144"/>
      <c r="K405" s="144"/>
      <c r="L405" s="144"/>
      <c r="M405" s="171">
        <f t="shared" si="69"/>
        <v>0</v>
      </c>
      <c r="N405" s="135"/>
    </row>
    <row r="406" spans="1:14" customFormat="1" ht="33" customHeight="1">
      <c r="A406" s="63">
        <v>915</v>
      </c>
      <c r="B406" s="61" t="s">
        <v>521</v>
      </c>
      <c r="C406" s="144"/>
      <c r="D406" s="144"/>
      <c r="E406" s="144"/>
      <c r="F406" s="144"/>
      <c r="G406" s="144"/>
      <c r="H406" s="144"/>
      <c r="I406" s="144"/>
      <c r="J406" s="144"/>
      <c r="K406" s="144"/>
      <c r="L406" s="144"/>
      <c r="M406" s="171">
        <f t="shared" si="69"/>
        <v>0</v>
      </c>
      <c r="N406" s="135"/>
    </row>
    <row r="407" spans="1:14" customFormat="1" ht="25.5" customHeight="1">
      <c r="A407" s="63">
        <v>916</v>
      </c>
      <c r="B407" s="61" t="s">
        <v>522</v>
      </c>
      <c r="C407" s="144"/>
      <c r="D407" s="144"/>
      <c r="E407" s="144"/>
      <c r="F407" s="144"/>
      <c r="G407" s="144"/>
      <c r="H407" s="144"/>
      <c r="I407" s="144"/>
      <c r="J407" s="144"/>
      <c r="K407" s="144"/>
      <c r="L407" s="144"/>
      <c r="M407" s="171">
        <f t="shared" si="69"/>
        <v>0</v>
      </c>
      <c r="N407" s="135"/>
    </row>
    <row r="408" spans="1:14" customFormat="1" ht="27.75" customHeight="1">
      <c r="A408" s="63">
        <v>917</v>
      </c>
      <c r="B408" s="61" t="s">
        <v>523</v>
      </c>
      <c r="C408" s="144"/>
      <c r="D408" s="144"/>
      <c r="E408" s="144"/>
      <c r="F408" s="144"/>
      <c r="G408" s="144"/>
      <c r="H408" s="144"/>
      <c r="I408" s="144"/>
      <c r="J408" s="144"/>
      <c r="K408" s="144"/>
      <c r="L408" s="144"/>
      <c r="M408" s="171">
        <f t="shared" si="69"/>
        <v>0</v>
      </c>
      <c r="N408" s="135"/>
    </row>
    <row r="409" spans="1:14" customFormat="1" ht="25.5" customHeight="1">
      <c r="A409" s="63">
        <v>918</v>
      </c>
      <c r="B409" s="61" t="s">
        <v>524</v>
      </c>
      <c r="C409" s="144"/>
      <c r="D409" s="144"/>
      <c r="E409" s="144"/>
      <c r="F409" s="144"/>
      <c r="G409" s="144"/>
      <c r="H409" s="144"/>
      <c r="I409" s="144"/>
      <c r="J409" s="144"/>
      <c r="K409" s="144"/>
      <c r="L409" s="144"/>
      <c r="M409" s="171">
        <f t="shared" si="69"/>
        <v>0</v>
      </c>
      <c r="N409" s="135"/>
    </row>
    <row r="410" spans="1:14" customFormat="1" ht="25.5" customHeight="1">
      <c r="A410" s="172">
        <v>9200</v>
      </c>
      <c r="B410" s="173" t="s">
        <v>525</v>
      </c>
      <c r="C410" s="174">
        <f t="shared" ref="C410:N410" si="73">SUM(C411:C418)</f>
        <v>109437</v>
      </c>
      <c r="D410" s="174">
        <f>SUM(D411:D418)</f>
        <v>0</v>
      </c>
      <c r="E410" s="174">
        <f t="shared" si="73"/>
        <v>0</v>
      </c>
      <c r="F410" s="174">
        <f t="shared" si="73"/>
        <v>0</v>
      </c>
      <c r="G410" s="174">
        <f t="shared" si="73"/>
        <v>5429198</v>
      </c>
      <c r="H410" s="174">
        <f t="shared" si="73"/>
        <v>0</v>
      </c>
      <c r="I410" s="174">
        <f t="shared" si="73"/>
        <v>0</v>
      </c>
      <c r="J410" s="174">
        <f t="shared" si="73"/>
        <v>227168</v>
      </c>
      <c r="K410" s="174">
        <f t="shared" si="73"/>
        <v>0</v>
      </c>
      <c r="L410" s="174">
        <f t="shared" si="73"/>
        <v>0</v>
      </c>
      <c r="M410" s="174">
        <f t="shared" si="69"/>
        <v>5765803</v>
      </c>
      <c r="N410" s="139">
        <f t="shared" si="73"/>
        <v>0</v>
      </c>
    </row>
    <row r="411" spans="1:14" customFormat="1" ht="25.5" customHeight="1">
      <c r="A411" s="63">
        <v>921</v>
      </c>
      <c r="B411" s="61" t="s">
        <v>526</v>
      </c>
      <c r="C411" s="144">
        <v>109437</v>
      </c>
      <c r="D411" s="144"/>
      <c r="E411" s="144"/>
      <c r="F411" s="144"/>
      <c r="G411" s="144">
        <v>5429198</v>
      </c>
      <c r="H411" s="144"/>
      <c r="I411" s="144"/>
      <c r="J411" s="144">
        <v>227168</v>
      </c>
      <c r="K411" s="144"/>
      <c r="L411" s="144"/>
      <c r="M411" s="171">
        <f t="shared" si="69"/>
        <v>5765803</v>
      </c>
      <c r="N411" s="135"/>
    </row>
    <row r="412" spans="1:14" customFormat="1" ht="25.5" customHeight="1">
      <c r="A412" s="63">
        <v>922</v>
      </c>
      <c r="B412" s="61" t="s">
        <v>527</v>
      </c>
      <c r="C412" s="144"/>
      <c r="D412" s="144"/>
      <c r="E412" s="144"/>
      <c r="F412" s="144"/>
      <c r="G412" s="144"/>
      <c r="H412" s="144"/>
      <c r="I412" s="144"/>
      <c r="J412" s="144"/>
      <c r="K412" s="144"/>
      <c r="L412" s="144"/>
      <c r="M412" s="171">
        <f t="shared" si="69"/>
        <v>0</v>
      </c>
      <c r="N412" s="135"/>
    </row>
    <row r="413" spans="1:14" customFormat="1" ht="25.5" customHeight="1">
      <c r="A413" s="63">
        <v>923</v>
      </c>
      <c r="B413" s="61" t="s">
        <v>528</v>
      </c>
      <c r="C413" s="144"/>
      <c r="D413" s="144"/>
      <c r="E413" s="144"/>
      <c r="F413" s="144"/>
      <c r="G413" s="144"/>
      <c r="H413" s="144"/>
      <c r="I413" s="144"/>
      <c r="J413" s="144"/>
      <c r="K413" s="144"/>
      <c r="L413" s="144"/>
      <c r="M413" s="171">
        <f t="shared" si="69"/>
        <v>0</v>
      </c>
      <c r="N413" s="135"/>
    </row>
    <row r="414" spans="1:14" customFormat="1" ht="25.5" customHeight="1">
      <c r="A414" s="63">
        <v>924</v>
      </c>
      <c r="B414" s="61" t="s">
        <v>529</v>
      </c>
      <c r="C414" s="144"/>
      <c r="D414" s="144"/>
      <c r="E414" s="144"/>
      <c r="F414" s="144"/>
      <c r="G414" s="144"/>
      <c r="H414" s="144"/>
      <c r="I414" s="144"/>
      <c r="J414" s="144"/>
      <c r="K414" s="144"/>
      <c r="L414" s="144"/>
      <c r="M414" s="171">
        <f t="shared" si="69"/>
        <v>0</v>
      </c>
      <c r="N414" s="135"/>
    </row>
    <row r="415" spans="1:14" customFormat="1" ht="24" customHeight="1">
      <c r="A415" s="63">
        <v>925</v>
      </c>
      <c r="B415" s="61" t="s">
        <v>530</v>
      </c>
      <c r="C415" s="144"/>
      <c r="D415" s="144"/>
      <c r="E415" s="144"/>
      <c r="F415" s="144"/>
      <c r="G415" s="144"/>
      <c r="H415" s="144"/>
      <c r="I415" s="144"/>
      <c r="J415" s="144"/>
      <c r="K415" s="144"/>
      <c r="L415" s="144"/>
      <c r="M415" s="171">
        <f t="shared" si="69"/>
        <v>0</v>
      </c>
      <c r="N415" s="135"/>
    </row>
    <row r="416" spans="1:14" customFormat="1" ht="25.5" customHeight="1">
      <c r="A416" s="63">
        <v>926</v>
      </c>
      <c r="B416" s="61" t="s">
        <v>531</v>
      </c>
      <c r="C416" s="144"/>
      <c r="D416" s="144"/>
      <c r="E416" s="144"/>
      <c r="F416" s="144"/>
      <c r="G416" s="144"/>
      <c r="H416" s="144"/>
      <c r="I416" s="144"/>
      <c r="J416" s="144"/>
      <c r="K416" s="144"/>
      <c r="L416" s="144"/>
      <c r="M416" s="171">
        <f t="shared" si="69"/>
        <v>0</v>
      </c>
      <c r="N416" s="135"/>
    </row>
    <row r="417" spans="1:14" customFormat="1" ht="25.5">
      <c r="A417" s="63">
        <v>927</v>
      </c>
      <c r="B417" s="61" t="s">
        <v>532</v>
      </c>
      <c r="C417" s="144"/>
      <c r="D417" s="144"/>
      <c r="E417" s="144"/>
      <c r="F417" s="144"/>
      <c r="G417" s="144"/>
      <c r="H417" s="144"/>
      <c r="I417" s="144"/>
      <c r="J417" s="144"/>
      <c r="K417" s="144"/>
      <c r="L417" s="144"/>
      <c r="M417" s="171">
        <f t="shared" si="69"/>
        <v>0</v>
      </c>
      <c r="N417" s="135"/>
    </row>
    <row r="418" spans="1:14" customFormat="1" ht="25.5" customHeight="1">
      <c r="A418" s="63">
        <v>928</v>
      </c>
      <c r="B418" s="61" t="s">
        <v>533</v>
      </c>
      <c r="C418" s="144"/>
      <c r="D418" s="144"/>
      <c r="E418" s="144"/>
      <c r="F418" s="144"/>
      <c r="G418" s="144"/>
      <c r="H418" s="144"/>
      <c r="I418" s="144"/>
      <c r="J418" s="144"/>
      <c r="K418" s="144"/>
      <c r="L418" s="144"/>
      <c r="M418" s="171">
        <f t="shared" si="69"/>
        <v>0</v>
      </c>
      <c r="N418" s="135"/>
    </row>
    <row r="419" spans="1:14" customFormat="1" ht="25.5" customHeight="1">
      <c r="A419" s="172">
        <v>9300</v>
      </c>
      <c r="B419" s="173" t="s">
        <v>534</v>
      </c>
      <c r="C419" s="174">
        <f t="shared" ref="C419:N419" si="74">SUM(C420:C421)</f>
        <v>0</v>
      </c>
      <c r="D419" s="174">
        <f>SUM(D420:D421)</f>
        <v>0</v>
      </c>
      <c r="E419" s="174">
        <f t="shared" si="74"/>
        <v>0</v>
      </c>
      <c r="F419" s="174">
        <f t="shared" si="74"/>
        <v>0</v>
      </c>
      <c r="G419" s="174">
        <f t="shared" si="74"/>
        <v>0</v>
      </c>
      <c r="H419" s="174">
        <f t="shared" si="74"/>
        <v>0</v>
      </c>
      <c r="I419" s="174">
        <f t="shared" si="74"/>
        <v>0</v>
      </c>
      <c r="J419" s="174">
        <f t="shared" si="74"/>
        <v>0</v>
      </c>
      <c r="K419" s="174">
        <f t="shared" si="74"/>
        <v>0</v>
      </c>
      <c r="L419" s="174">
        <f t="shared" si="74"/>
        <v>0</v>
      </c>
      <c r="M419" s="174">
        <f t="shared" si="69"/>
        <v>0</v>
      </c>
      <c r="N419" s="139">
        <f t="shared" si="74"/>
        <v>0</v>
      </c>
    </row>
    <row r="420" spans="1:14" customFormat="1" ht="25.5" customHeight="1">
      <c r="A420" s="63">
        <v>931</v>
      </c>
      <c r="B420" s="61" t="s">
        <v>535</v>
      </c>
      <c r="C420" s="136"/>
      <c r="D420" s="136"/>
      <c r="E420" s="136"/>
      <c r="F420" s="136"/>
      <c r="G420" s="136"/>
      <c r="H420" s="136"/>
      <c r="I420" s="136"/>
      <c r="J420" s="136"/>
      <c r="K420" s="136"/>
      <c r="L420" s="136"/>
      <c r="M420" s="171">
        <f t="shared" si="69"/>
        <v>0</v>
      </c>
      <c r="N420" s="135"/>
    </row>
    <row r="421" spans="1:14" customFormat="1" ht="25.5" customHeight="1">
      <c r="A421" s="63">
        <v>932</v>
      </c>
      <c r="B421" s="61" t="s">
        <v>536</v>
      </c>
      <c r="C421" s="136"/>
      <c r="D421" s="136"/>
      <c r="E421" s="136"/>
      <c r="F421" s="136"/>
      <c r="G421" s="136"/>
      <c r="H421" s="136"/>
      <c r="I421" s="136"/>
      <c r="J421" s="136"/>
      <c r="K421" s="136"/>
      <c r="L421" s="136"/>
      <c r="M421" s="171">
        <f t="shared" si="69"/>
        <v>0</v>
      </c>
      <c r="N421" s="135"/>
    </row>
    <row r="422" spans="1:14" customFormat="1" ht="25.5" customHeight="1">
      <c r="A422" s="172">
        <v>9400</v>
      </c>
      <c r="B422" s="173" t="s">
        <v>537</v>
      </c>
      <c r="C422" s="174">
        <f t="shared" ref="C422:N422" si="75">SUM(C423:C424)</f>
        <v>0</v>
      </c>
      <c r="D422" s="174">
        <f>SUM(D423:D424)</f>
        <v>0</v>
      </c>
      <c r="E422" s="174">
        <f t="shared" si="75"/>
        <v>0</v>
      </c>
      <c r="F422" s="174">
        <f t="shared" si="75"/>
        <v>0</v>
      </c>
      <c r="G422" s="174">
        <f t="shared" si="75"/>
        <v>0</v>
      </c>
      <c r="H422" s="174">
        <f t="shared" si="75"/>
        <v>0</v>
      </c>
      <c r="I422" s="174">
        <f t="shared" si="75"/>
        <v>0</v>
      </c>
      <c r="J422" s="174">
        <f t="shared" si="75"/>
        <v>0</v>
      </c>
      <c r="K422" s="174">
        <f t="shared" si="75"/>
        <v>0</v>
      </c>
      <c r="L422" s="174">
        <f t="shared" si="75"/>
        <v>0</v>
      </c>
      <c r="M422" s="174">
        <f t="shared" si="69"/>
        <v>0</v>
      </c>
      <c r="N422" s="139">
        <f t="shared" si="75"/>
        <v>0</v>
      </c>
    </row>
    <row r="423" spans="1:14" customFormat="1" ht="25.5" customHeight="1">
      <c r="A423" s="63">
        <v>941</v>
      </c>
      <c r="B423" s="61" t="s">
        <v>538</v>
      </c>
      <c r="C423" s="136"/>
      <c r="D423" s="136"/>
      <c r="E423" s="136"/>
      <c r="F423" s="136"/>
      <c r="G423" s="136"/>
      <c r="H423" s="136"/>
      <c r="I423" s="136"/>
      <c r="J423" s="136"/>
      <c r="K423" s="136"/>
      <c r="L423" s="136"/>
      <c r="M423" s="171">
        <f t="shared" si="69"/>
        <v>0</v>
      </c>
      <c r="N423" s="135"/>
    </row>
    <row r="424" spans="1:14" customFormat="1" ht="25.5" customHeight="1">
      <c r="A424" s="63">
        <v>942</v>
      </c>
      <c r="B424" s="61" t="s">
        <v>539</v>
      </c>
      <c r="C424" s="136"/>
      <c r="D424" s="136"/>
      <c r="E424" s="136"/>
      <c r="F424" s="136"/>
      <c r="G424" s="136"/>
      <c r="H424" s="136"/>
      <c r="I424" s="136"/>
      <c r="J424" s="136"/>
      <c r="K424" s="136"/>
      <c r="L424" s="136"/>
      <c r="M424" s="171">
        <f t="shared" si="69"/>
        <v>0</v>
      </c>
      <c r="N424" s="135"/>
    </row>
    <row r="425" spans="1:14" customFormat="1" ht="25.5" customHeight="1">
      <c r="A425" s="172">
        <v>9500</v>
      </c>
      <c r="B425" s="173" t="s">
        <v>540</v>
      </c>
      <c r="C425" s="174">
        <f t="shared" ref="C425:L425" si="76">SUM(C426:C426)</f>
        <v>0</v>
      </c>
      <c r="D425" s="174">
        <f t="shared" si="76"/>
        <v>0</v>
      </c>
      <c r="E425" s="174">
        <f t="shared" si="76"/>
        <v>0</v>
      </c>
      <c r="F425" s="174">
        <f t="shared" si="76"/>
        <v>0</v>
      </c>
      <c r="G425" s="174">
        <f t="shared" si="76"/>
        <v>0</v>
      </c>
      <c r="H425" s="174">
        <f t="shared" si="76"/>
        <v>0</v>
      </c>
      <c r="I425" s="174">
        <f t="shared" si="76"/>
        <v>0</v>
      </c>
      <c r="J425" s="174">
        <f t="shared" si="76"/>
        <v>0</v>
      </c>
      <c r="K425" s="174">
        <f t="shared" si="76"/>
        <v>0</v>
      </c>
      <c r="L425" s="174">
        <f t="shared" si="76"/>
        <v>0</v>
      </c>
      <c r="M425" s="174">
        <f t="shared" si="69"/>
        <v>0</v>
      </c>
      <c r="N425" s="138"/>
    </row>
    <row r="426" spans="1:14" customFormat="1" ht="25.5" customHeight="1">
      <c r="A426" s="63">
        <v>951</v>
      </c>
      <c r="B426" s="61" t="s">
        <v>541</v>
      </c>
      <c r="C426" s="136"/>
      <c r="D426" s="136"/>
      <c r="E426" s="136"/>
      <c r="F426" s="136"/>
      <c r="G426" s="136"/>
      <c r="H426" s="136"/>
      <c r="I426" s="136"/>
      <c r="J426" s="136"/>
      <c r="K426" s="136"/>
      <c r="L426" s="136"/>
      <c r="M426" s="171">
        <f t="shared" si="69"/>
        <v>0</v>
      </c>
      <c r="N426" s="135"/>
    </row>
    <row r="427" spans="1:14" customFormat="1" ht="25.5" customHeight="1">
      <c r="A427" s="172">
        <v>9600</v>
      </c>
      <c r="B427" s="173" t="s">
        <v>542</v>
      </c>
      <c r="C427" s="174">
        <f t="shared" ref="C427:N427" si="77">SUM(C428:C429)</f>
        <v>0</v>
      </c>
      <c r="D427" s="174">
        <f>SUM(D428:D429)</f>
        <v>0</v>
      </c>
      <c r="E427" s="174">
        <f t="shared" si="77"/>
        <v>0</v>
      </c>
      <c r="F427" s="174">
        <f t="shared" si="77"/>
        <v>0</v>
      </c>
      <c r="G427" s="174">
        <f t="shared" si="77"/>
        <v>0</v>
      </c>
      <c r="H427" s="174">
        <f t="shared" si="77"/>
        <v>0</v>
      </c>
      <c r="I427" s="174">
        <f t="shared" si="77"/>
        <v>0</v>
      </c>
      <c r="J427" s="174">
        <f t="shared" si="77"/>
        <v>0</v>
      </c>
      <c r="K427" s="174">
        <f t="shared" si="77"/>
        <v>0</v>
      </c>
      <c r="L427" s="174">
        <f t="shared" si="77"/>
        <v>0</v>
      </c>
      <c r="M427" s="174">
        <f t="shared" si="69"/>
        <v>0</v>
      </c>
      <c r="N427" s="139">
        <f t="shared" si="77"/>
        <v>0</v>
      </c>
    </row>
    <row r="428" spans="1:14" customFormat="1" ht="25.5" customHeight="1">
      <c r="A428" s="63">
        <v>961</v>
      </c>
      <c r="B428" s="61" t="s">
        <v>543</v>
      </c>
      <c r="C428" s="144"/>
      <c r="D428" s="144"/>
      <c r="E428" s="144"/>
      <c r="F428" s="144"/>
      <c r="G428" s="144"/>
      <c r="H428" s="144"/>
      <c r="I428" s="144"/>
      <c r="J428" s="144"/>
      <c r="K428" s="144"/>
      <c r="L428" s="144"/>
      <c r="M428" s="171">
        <f t="shared" si="69"/>
        <v>0</v>
      </c>
      <c r="N428" s="135"/>
    </row>
    <row r="429" spans="1:14" customFormat="1" ht="36" customHeight="1">
      <c r="A429" s="63">
        <v>962</v>
      </c>
      <c r="B429" s="61" t="s">
        <v>544</v>
      </c>
      <c r="C429" s="144"/>
      <c r="D429" s="144"/>
      <c r="E429" s="144"/>
      <c r="F429" s="144"/>
      <c r="G429" s="144"/>
      <c r="H429" s="144"/>
      <c r="I429" s="144"/>
      <c r="J429" s="144"/>
      <c r="K429" s="144"/>
      <c r="L429" s="144"/>
      <c r="M429" s="171">
        <f t="shared" si="69"/>
        <v>0</v>
      </c>
      <c r="N429" s="135"/>
    </row>
    <row r="430" spans="1:14" customFormat="1" ht="25.5" customHeight="1">
      <c r="A430" s="176">
        <v>9900</v>
      </c>
      <c r="B430" s="175" t="s">
        <v>545</v>
      </c>
      <c r="C430" s="174">
        <f t="shared" ref="C430:N430" si="78">SUM(C431)</f>
        <v>0</v>
      </c>
      <c r="D430" s="174">
        <f t="shared" si="78"/>
        <v>0</v>
      </c>
      <c r="E430" s="174">
        <f t="shared" si="78"/>
        <v>0</v>
      </c>
      <c r="F430" s="174">
        <f t="shared" si="78"/>
        <v>0</v>
      </c>
      <c r="G430" s="174">
        <f t="shared" si="78"/>
        <v>0</v>
      </c>
      <c r="H430" s="174">
        <f t="shared" si="78"/>
        <v>0</v>
      </c>
      <c r="I430" s="174">
        <f t="shared" si="78"/>
        <v>0</v>
      </c>
      <c r="J430" s="174">
        <f t="shared" si="78"/>
        <v>0</v>
      </c>
      <c r="K430" s="174">
        <f t="shared" si="78"/>
        <v>0</v>
      </c>
      <c r="L430" s="174">
        <f t="shared" si="78"/>
        <v>0</v>
      </c>
      <c r="M430" s="174">
        <f t="shared" si="69"/>
        <v>0</v>
      </c>
      <c r="N430" s="139">
        <f t="shared" si="78"/>
        <v>0</v>
      </c>
    </row>
    <row r="431" spans="1:14" customFormat="1" ht="25.5" customHeight="1">
      <c r="A431" s="63">
        <v>991</v>
      </c>
      <c r="B431" s="61" t="s">
        <v>546</v>
      </c>
      <c r="C431" s="136"/>
      <c r="D431" s="136"/>
      <c r="E431" s="136"/>
      <c r="F431" s="136"/>
      <c r="G431" s="136"/>
      <c r="H431" s="136"/>
      <c r="I431" s="136"/>
      <c r="J431" s="136"/>
      <c r="K431" s="136"/>
      <c r="L431" s="136"/>
      <c r="M431" s="171">
        <f t="shared" si="69"/>
        <v>0</v>
      </c>
      <c r="N431" s="135"/>
    </row>
    <row r="432" spans="1:14" customFormat="1" ht="3" customHeight="1">
      <c r="A432" s="93"/>
      <c r="B432" s="94"/>
      <c r="C432" s="146"/>
      <c r="D432" s="146"/>
      <c r="E432" s="146"/>
      <c r="F432" s="146"/>
      <c r="G432" s="146"/>
      <c r="H432" s="146"/>
      <c r="I432" s="146"/>
      <c r="J432" s="146"/>
      <c r="K432" s="146"/>
      <c r="L432" s="146"/>
      <c r="M432" s="147"/>
      <c r="N432" s="135"/>
    </row>
    <row r="433" spans="1:15" s="186" customFormat="1" ht="25.5" customHeight="1">
      <c r="A433" s="180"/>
      <c r="B433" s="181" t="s">
        <v>547</v>
      </c>
      <c r="C433" s="182">
        <f>C6+C43+C108+C193+C253+C312+C334+C382+C400</f>
        <v>54184108.20085445</v>
      </c>
      <c r="D433" s="182">
        <f>D6+D43+D108+D193+D253+D312+D334+D382+D400</f>
        <v>0</v>
      </c>
      <c r="E433" s="182">
        <f t="shared" ref="E433:M433" si="79">E6+E43+E108+E193+E253+E312+E334+E382+E400</f>
        <v>0</v>
      </c>
      <c r="F433" s="182">
        <f t="shared" si="79"/>
        <v>0</v>
      </c>
      <c r="G433" s="182">
        <f t="shared" si="79"/>
        <v>100647033.23877974</v>
      </c>
      <c r="H433" s="182">
        <f t="shared" si="79"/>
        <v>7690389</v>
      </c>
      <c r="I433" s="182">
        <f t="shared" si="79"/>
        <v>0</v>
      </c>
      <c r="J433" s="182">
        <f t="shared" si="79"/>
        <v>69828918.27230294</v>
      </c>
      <c r="K433" s="182">
        <f t="shared" si="79"/>
        <v>0</v>
      </c>
      <c r="L433" s="182">
        <f t="shared" si="79"/>
        <v>0</v>
      </c>
      <c r="M433" s="183">
        <f t="shared" si="79"/>
        <v>232350448.71193713</v>
      </c>
      <c r="N433" s="184">
        <f>N6+N43+N108+N193+N253+N312+N334+N382+N400</f>
        <v>0</v>
      </c>
      <c r="O433" s="185"/>
    </row>
    <row r="434" spans="1:15" ht="15" hidden="1"/>
    <row r="435" spans="1:15" ht="15.75" hidden="1">
      <c r="O435" s="38"/>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scale="50" fitToHeight="100" orientation="landscape" r:id="rId1"/>
  <headerFooter>
    <oddFooter>&amp;L&amp;"-,Cursiva"&amp;10     Ejercicio Fiscal 2020&amp;R&amp;"-,Cursiva"&amp;10Página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sheetPr codeName="Hoja10">
    <tabColor theme="1" tint="0.499984740745262"/>
    <pageSetUpPr fitToPage="1"/>
  </sheetPr>
  <dimension ref="A1:L96"/>
  <sheetViews>
    <sheetView showGridLines="0" zoomScale="110" zoomScaleNormal="110" workbookViewId="0">
      <selection activeCell="B34" sqref="B34:D34"/>
    </sheetView>
  </sheetViews>
  <sheetFormatPr baseColWidth="10" defaultColWidth="11.42578125" defaultRowHeight="12.75" customHeight="1"/>
  <cols>
    <col min="1" max="1" width="4.85546875" style="2" customWidth="1"/>
    <col min="2" max="2" width="32.85546875" style="1" customWidth="1"/>
    <col min="3" max="3" width="14.28515625" style="9" customWidth="1"/>
    <col min="4" max="4" width="28.85546875" style="10" customWidth="1"/>
    <col min="5" max="8" width="15.42578125" style="1" customWidth="1"/>
    <col min="9" max="9" width="13" style="1" customWidth="1"/>
    <col min="10" max="12" width="16.85546875" style="1" customWidth="1"/>
    <col min="13" max="16384" width="11.42578125" style="37"/>
  </cols>
  <sheetData>
    <row r="1" spans="1:12" ht="30" customHeight="1">
      <c r="A1" s="388" t="s">
        <v>1137</v>
      </c>
      <c r="B1" s="389"/>
      <c r="C1" s="389"/>
      <c r="D1" s="389"/>
      <c r="E1" s="389"/>
      <c r="F1" s="389"/>
      <c r="G1" s="389"/>
      <c r="H1" s="389"/>
      <c r="I1" s="389"/>
      <c r="J1" s="389"/>
      <c r="K1" s="389"/>
      <c r="L1" s="389"/>
    </row>
    <row r="2" spans="1:12" ht="15.75">
      <c r="A2" s="390" t="str">
        <f>'ESTIMACIÓN DE INGRESOS'!A2:C2</f>
        <v>Nombre del Municipio: Tala, Jalisco</v>
      </c>
      <c r="B2" s="391"/>
      <c r="C2" s="391"/>
      <c r="D2" s="391"/>
      <c r="E2" s="391"/>
      <c r="F2" s="391"/>
      <c r="G2" s="391"/>
      <c r="H2" s="391"/>
      <c r="I2" s="391"/>
      <c r="J2" s="391"/>
      <c r="K2" s="391"/>
      <c r="L2" s="391"/>
    </row>
    <row r="3" spans="1:12" ht="17.25" customHeight="1">
      <c r="A3" s="394" t="s">
        <v>4</v>
      </c>
      <c r="B3" s="394"/>
      <c r="C3" s="394"/>
      <c r="D3" s="394"/>
      <c r="E3" s="392" t="s">
        <v>987</v>
      </c>
      <c r="F3" s="392" t="s">
        <v>834</v>
      </c>
      <c r="G3" s="392" t="s">
        <v>1141</v>
      </c>
      <c r="H3" s="392" t="s">
        <v>1142</v>
      </c>
      <c r="I3" s="393" t="s">
        <v>1146</v>
      </c>
      <c r="J3" s="392" t="s">
        <v>988</v>
      </c>
      <c r="K3" s="392" t="s">
        <v>989</v>
      </c>
      <c r="L3" s="392" t="s">
        <v>1147</v>
      </c>
    </row>
    <row r="4" spans="1:12" ht="10.9" customHeight="1">
      <c r="A4" s="394"/>
      <c r="B4" s="394"/>
      <c r="C4" s="394"/>
      <c r="D4" s="394"/>
      <c r="E4" s="392"/>
      <c r="F4" s="392"/>
      <c r="G4" s="392"/>
      <c r="H4" s="392"/>
      <c r="I4" s="393"/>
      <c r="J4" s="392"/>
      <c r="K4" s="392"/>
      <c r="L4" s="392"/>
    </row>
    <row r="5" spans="1:12" ht="17.45" customHeight="1">
      <c r="A5" s="319" t="s">
        <v>5</v>
      </c>
      <c r="B5" s="320"/>
      <c r="C5" s="320"/>
      <c r="D5" s="320"/>
      <c r="E5" s="320"/>
      <c r="F5" s="320"/>
      <c r="G5" s="320"/>
      <c r="H5" s="319"/>
      <c r="I5" s="321"/>
      <c r="J5" s="322"/>
      <c r="K5" s="322"/>
      <c r="L5" s="323"/>
    </row>
    <row r="6" spans="1:12" ht="17.45" customHeight="1">
      <c r="A6" s="243">
        <v>1</v>
      </c>
      <c r="B6" s="383" t="s">
        <v>6</v>
      </c>
      <c r="C6" s="383"/>
      <c r="D6" s="383"/>
      <c r="E6" s="308">
        <f>SUM(E7:E15)</f>
        <v>25320434</v>
      </c>
      <c r="F6" s="308">
        <f>SUM(F7:F15)</f>
        <v>23770671</v>
      </c>
      <c r="G6" s="308">
        <f>SUM(G7:G15)</f>
        <v>26889428</v>
      </c>
      <c r="H6" s="308">
        <f>SUM(H7:H15)</f>
        <v>30487954</v>
      </c>
      <c r="I6" s="309">
        <f>H6/E6-1</f>
        <v>0.2040849694756417</v>
      </c>
      <c r="J6" s="308">
        <f>SUM(J7:J15)</f>
        <v>28233899.400000002</v>
      </c>
      <c r="K6" s="308">
        <f>SUM(K7:K15)</f>
        <v>29645594.370000001</v>
      </c>
      <c r="L6" s="308">
        <f>SUM(L7:L15)</f>
        <v>31127874.088499997</v>
      </c>
    </row>
    <row r="7" spans="1:12" ht="15" customHeight="1">
      <c r="A7" s="324">
        <v>1.1000000000000001</v>
      </c>
      <c r="B7" s="378" t="s">
        <v>7</v>
      </c>
      <c r="C7" s="378"/>
      <c r="D7" s="378"/>
      <c r="E7" s="330">
        <v>10633</v>
      </c>
      <c r="F7" s="330">
        <v>66335</v>
      </c>
      <c r="G7" s="331">
        <v>33720</v>
      </c>
      <c r="H7" s="332">
        <f>'ESTIMACIÓN DE INGRESOS'!$C$7</f>
        <v>34178</v>
      </c>
      <c r="I7" s="333">
        <f>H7/E7-1</f>
        <v>2.2143327377033764</v>
      </c>
      <c r="J7" s="330">
        <f>(G7*0.05)+G7</f>
        <v>35406</v>
      </c>
      <c r="K7" s="334">
        <f t="shared" ref="K7:L15" si="0">(J7*0.05)+J7</f>
        <v>37176.300000000003</v>
      </c>
      <c r="L7" s="334">
        <f t="shared" si="0"/>
        <v>39035.115000000005</v>
      </c>
    </row>
    <row r="8" spans="1:12" ht="15" customHeight="1">
      <c r="A8" s="324">
        <v>1.2</v>
      </c>
      <c r="B8" s="378" t="s">
        <v>8</v>
      </c>
      <c r="C8" s="378"/>
      <c r="D8" s="378"/>
      <c r="E8" s="330">
        <v>24808801</v>
      </c>
      <c r="F8" s="330">
        <v>22895308</v>
      </c>
      <c r="G8" s="330">
        <v>24916637</v>
      </c>
      <c r="H8" s="332">
        <f>'ESTIMACIÓN DE INGRESOS'!$C$9</f>
        <v>28003776</v>
      </c>
      <c r="I8" s="333">
        <f t="shared" ref="I8:I28" si="1">H8/E8-1</f>
        <v>0.12878393437877156</v>
      </c>
      <c r="J8" s="330">
        <f t="shared" ref="J8:J15" si="2">(G8*0.05)+G8</f>
        <v>26162468.850000001</v>
      </c>
      <c r="K8" s="334">
        <f t="shared" si="0"/>
        <v>27470592.2925</v>
      </c>
      <c r="L8" s="334">
        <f t="shared" si="0"/>
        <v>28844121.907125</v>
      </c>
    </row>
    <row r="9" spans="1:12" ht="15" customHeight="1">
      <c r="A9" s="324">
        <v>1.3</v>
      </c>
      <c r="B9" s="378" t="s">
        <v>9</v>
      </c>
      <c r="C9" s="378"/>
      <c r="D9" s="378"/>
      <c r="E9" s="331">
        <v>0</v>
      </c>
      <c r="F9" s="331"/>
      <c r="G9" s="331">
        <v>0</v>
      </c>
      <c r="H9" s="332">
        <f>'ESTIMACIÓN DE INGRESOS'!C13</f>
        <v>0</v>
      </c>
      <c r="I9" s="333" t="e">
        <f t="shared" si="1"/>
        <v>#DIV/0!</v>
      </c>
      <c r="J9" s="330">
        <f t="shared" si="2"/>
        <v>0</v>
      </c>
      <c r="K9" s="334">
        <f t="shared" si="0"/>
        <v>0</v>
      </c>
      <c r="L9" s="334">
        <f t="shared" si="0"/>
        <v>0</v>
      </c>
    </row>
    <row r="10" spans="1:12" ht="15" customHeight="1">
      <c r="A10" s="324">
        <v>1.4</v>
      </c>
      <c r="B10" s="378" t="s">
        <v>10</v>
      </c>
      <c r="C10" s="378"/>
      <c r="D10" s="378"/>
      <c r="E10" s="331">
        <v>0</v>
      </c>
      <c r="F10" s="331"/>
      <c r="G10" s="331">
        <v>0</v>
      </c>
      <c r="H10" s="332">
        <f>'ESTIMACIÓN DE INGRESOS'!C14</f>
        <v>0</v>
      </c>
      <c r="I10" s="333" t="e">
        <f t="shared" si="1"/>
        <v>#DIV/0!</v>
      </c>
      <c r="J10" s="330">
        <f t="shared" si="2"/>
        <v>0</v>
      </c>
      <c r="K10" s="334">
        <f t="shared" si="0"/>
        <v>0</v>
      </c>
      <c r="L10" s="334">
        <f t="shared" si="0"/>
        <v>0</v>
      </c>
    </row>
    <row r="11" spans="1:12" ht="15" customHeight="1">
      <c r="A11" s="324">
        <v>1.5</v>
      </c>
      <c r="B11" s="378" t="s">
        <v>11</v>
      </c>
      <c r="C11" s="378"/>
      <c r="D11" s="378"/>
      <c r="E11" s="331">
        <v>0</v>
      </c>
      <c r="F11" s="331"/>
      <c r="G11" s="331">
        <v>0</v>
      </c>
      <c r="H11" s="332">
        <f>'ESTIMACIÓN DE INGRESOS'!C15</f>
        <v>0</v>
      </c>
      <c r="I11" s="333" t="e">
        <f t="shared" si="1"/>
        <v>#DIV/0!</v>
      </c>
      <c r="J11" s="330">
        <f t="shared" si="2"/>
        <v>0</v>
      </c>
      <c r="K11" s="334">
        <f t="shared" si="0"/>
        <v>0</v>
      </c>
      <c r="L11" s="334">
        <f t="shared" si="0"/>
        <v>0</v>
      </c>
    </row>
    <row r="12" spans="1:12" ht="15" customHeight="1">
      <c r="A12" s="324">
        <v>1.6</v>
      </c>
      <c r="B12" s="378" t="s">
        <v>12</v>
      </c>
      <c r="C12" s="378"/>
      <c r="D12" s="378"/>
      <c r="E12" s="331">
        <v>0</v>
      </c>
      <c r="F12" s="331"/>
      <c r="G12" s="331">
        <v>0</v>
      </c>
      <c r="H12" s="332">
        <f>'ESTIMACIÓN DE INGRESOS'!C16</f>
        <v>0</v>
      </c>
      <c r="I12" s="333" t="e">
        <f t="shared" si="1"/>
        <v>#DIV/0!</v>
      </c>
      <c r="J12" s="330">
        <f t="shared" si="2"/>
        <v>0</v>
      </c>
      <c r="K12" s="334">
        <f t="shared" si="0"/>
        <v>0</v>
      </c>
      <c r="L12" s="334">
        <f t="shared" si="0"/>
        <v>0</v>
      </c>
    </row>
    <row r="13" spans="1:12" ht="15" customHeight="1">
      <c r="A13" s="324">
        <v>1.7</v>
      </c>
      <c r="B13" s="378" t="s">
        <v>998</v>
      </c>
      <c r="C13" s="378"/>
      <c r="D13" s="378"/>
      <c r="E13" s="330">
        <v>501000</v>
      </c>
      <c r="F13" s="330">
        <v>809028</v>
      </c>
      <c r="G13" s="330">
        <v>1939071</v>
      </c>
      <c r="H13" s="332">
        <f>'ESTIMACIÓN DE INGRESOS'!C17</f>
        <v>2450000</v>
      </c>
      <c r="I13" s="333">
        <f t="shared" si="1"/>
        <v>3.8902195608782435</v>
      </c>
      <c r="J13" s="330">
        <f t="shared" si="2"/>
        <v>2036024.55</v>
      </c>
      <c r="K13" s="334">
        <f t="shared" si="0"/>
        <v>2137825.7774999999</v>
      </c>
      <c r="L13" s="334">
        <f t="shared" si="0"/>
        <v>2244717.0663749999</v>
      </c>
    </row>
    <row r="14" spans="1:12" ht="15" customHeight="1">
      <c r="A14" s="324">
        <v>1.8</v>
      </c>
      <c r="B14" s="378" t="s">
        <v>13</v>
      </c>
      <c r="C14" s="378"/>
      <c r="D14" s="378"/>
      <c r="E14" s="330">
        <v>0</v>
      </c>
      <c r="F14" s="330">
        <v>0</v>
      </c>
      <c r="G14" s="330">
        <v>0</v>
      </c>
      <c r="H14" s="332">
        <f>'ESTIMACIÓN DE INGRESOS'!C23</f>
        <v>0</v>
      </c>
      <c r="I14" s="333" t="e">
        <f t="shared" ref="I14" si="3">H14/E14-1</f>
        <v>#DIV/0!</v>
      </c>
      <c r="J14" s="330">
        <f t="shared" si="2"/>
        <v>0</v>
      </c>
      <c r="K14" s="334">
        <f t="shared" si="0"/>
        <v>0</v>
      </c>
      <c r="L14" s="334">
        <f t="shared" si="0"/>
        <v>0</v>
      </c>
    </row>
    <row r="15" spans="1:12" ht="24.6" customHeight="1">
      <c r="A15" s="324">
        <v>1.9</v>
      </c>
      <c r="B15" s="380" t="s">
        <v>995</v>
      </c>
      <c r="C15" s="378"/>
      <c r="D15" s="378"/>
      <c r="E15" s="330">
        <v>0</v>
      </c>
      <c r="F15" s="330">
        <v>0</v>
      </c>
      <c r="G15" s="330">
        <v>0</v>
      </c>
      <c r="H15" s="332">
        <f>'ESTIMACIÓN DE INGRESOS'!C24</f>
        <v>0</v>
      </c>
      <c r="I15" s="333" t="e">
        <f t="shared" si="1"/>
        <v>#DIV/0!</v>
      </c>
      <c r="J15" s="330">
        <f t="shared" si="2"/>
        <v>0</v>
      </c>
      <c r="K15" s="334">
        <f t="shared" si="0"/>
        <v>0</v>
      </c>
      <c r="L15" s="334">
        <f t="shared" si="0"/>
        <v>0</v>
      </c>
    </row>
    <row r="16" spans="1:12" ht="17.45" customHeight="1">
      <c r="A16" s="243">
        <v>2</v>
      </c>
      <c r="B16" s="379" t="s">
        <v>14</v>
      </c>
      <c r="C16" s="379"/>
      <c r="D16" s="379"/>
      <c r="E16" s="325">
        <f>SUM(E17:E21)</f>
        <v>0</v>
      </c>
      <c r="F16" s="325">
        <f t="shared" ref="F16:G16" si="4">SUM(F17:F21)</f>
        <v>0</v>
      </c>
      <c r="G16" s="326">
        <f t="shared" si="4"/>
        <v>0</v>
      </c>
      <c r="H16" s="310">
        <f>SUM(H17:H21)</f>
        <v>0</v>
      </c>
      <c r="I16" s="311" t="e">
        <f t="shared" si="1"/>
        <v>#DIV/0!</v>
      </c>
      <c r="J16" s="310">
        <f>SUM(J17:J21)</f>
        <v>0</v>
      </c>
      <c r="K16" s="310">
        <f>SUM(K17:K21)</f>
        <v>0</v>
      </c>
      <c r="L16" s="310">
        <f>SUM(L17:L21)</f>
        <v>0</v>
      </c>
    </row>
    <row r="17" spans="1:12">
      <c r="A17" s="324">
        <v>2.1</v>
      </c>
      <c r="B17" s="378" t="s">
        <v>826</v>
      </c>
      <c r="C17" s="378"/>
      <c r="D17" s="378"/>
      <c r="E17" s="330">
        <v>0</v>
      </c>
      <c r="F17" s="330">
        <v>0</v>
      </c>
      <c r="G17" s="331">
        <v>0</v>
      </c>
      <c r="H17" s="332">
        <f>'ESTIMACIÓN DE INGRESOS'!C26</f>
        <v>0</v>
      </c>
      <c r="I17" s="333" t="e">
        <f>H17/E17-1</f>
        <v>#DIV/0!</v>
      </c>
      <c r="J17" s="330">
        <f>(G17*0.05)+G17</f>
        <v>0</v>
      </c>
      <c r="K17" s="334">
        <f t="shared" ref="K17:L21" si="5">(J17*0.05)+J17</f>
        <v>0</v>
      </c>
      <c r="L17" s="334">
        <f t="shared" si="5"/>
        <v>0</v>
      </c>
    </row>
    <row r="18" spans="1:12" ht="15" customHeight="1">
      <c r="A18" s="324">
        <v>2.2000000000000002</v>
      </c>
      <c r="B18" s="378" t="s">
        <v>827</v>
      </c>
      <c r="C18" s="378"/>
      <c r="D18" s="378"/>
      <c r="E18" s="331">
        <v>0</v>
      </c>
      <c r="F18" s="331">
        <v>0</v>
      </c>
      <c r="G18" s="331">
        <v>0</v>
      </c>
      <c r="H18" s="332">
        <f>'ESTIMACIÓN DE INGRESOS'!C27</f>
        <v>0</v>
      </c>
      <c r="I18" s="333" t="e">
        <f>H18/E18-1</f>
        <v>#DIV/0!</v>
      </c>
      <c r="J18" s="330">
        <f t="shared" ref="J18:J21" si="6">(G18*0.05)+G18</f>
        <v>0</v>
      </c>
      <c r="K18" s="334">
        <f t="shared" si="5"/>
        <v>0</v>
      </c>
      <c r="L18" s="334">
        <f t="shared" si="5"/>
        <v>0</v>
      </c>
    </row>
    <row r="19" spans="1:12" ht="15" customHeight="1">
      <c r="A19" s="324">
        <v>2.2999999999999998</v>
      </c>
      <c r="B19" s="378" t="s">
        <v>828</v>
      </c>
      <c r="C19" s="378"/>
      <c r="D19" s="378"/>
      <c r="E19" s="331">
        <v>0</v>
      </c>
      <c r="F19" s="331">
        <v>0</v>
      </c>
      <c r="G19" s="331">
        <v>0</v>
      </c>
      <c r="H19" s="332">
        <f>'ESTIMACIÓN DE INGRESOS'!C28</f>
        <v>0</v>
      </c>
      <c r="I19" s="333" t="e">
        <f>H19/E19-1</f>
        <v>#DIV/0!</v>
      </c>
      <c r="J19" s="330">
        <f t="shared" si="6"/>
        <v>0</v>
      </c>
      <c r="K19" s="334">
        <f t="shared" si="5"/>
        <v>0</v>
      </c>
      <c r="L19" s="334">
        <f t="shared" si="5"/>
        <v>0</v>
      </c>
    </row>
    <row r="20" spans="1:12" ht="15" customHeight="1">
      <c r="A20" s="324">
        <v>2.4</v>
      </c>
      <c r="B20" s="378" t="s">
        <v>829</v>
      </c>
      <c r="C20" s="378"/>
      <c r="D20" s="378"/>
      <c r="E20" s="330">
        <v>0</v>
      </c>
      <c r="F20" s="330">
        <v>0</v>
      </c>
      <c r="G20" s="331">
        <v>0</v>
      </c>
      <c r="H20" s="332">
        <f>'ESTIMACIÓN DE INGRESOS'!C29</f>
        <v>0</v>
      </c>
      <c r="I20" s="333" t="e">
        <f>H20/E20-1</f>
        <v>#DIV/0!</v>
      </c>
      <c r="J20" s="330">
        <f t="shared" si="6"/>
        <v>0</v>
      </c>
      <c r="K20" s="334">
        <f t="shared" si="5"/>
        <v>0</v>
      </c>
      <c r="L20" s="334">
        <f t="shared" si="5"/>
        <v>0</v>
      </c>
    </row>
    <row r="21" spans="1:12" ht="15" customHeight="1">
      <c r="A21" s="324">
        <v>2.5</v>
      </c>
      <c r="B21" s="378" t="s">
        <v>996</v>
      </c>
      <c r="C21" s="378"/>
      <c r="D21" s="378"/>
      <c r="E21" s="330">
        <v>0</v>
      </c>
      <c r="F21" s="330">
        <v>0</v>
      </c>
      <c r="G21" s="331">
        <v>0</v>
      </c>
      <c r="H21" s="332">
        <f>'ESTIMACIÓN DE INGRESOS'!C30</f>
        <v>0</v>
      </c>
      <c r="I21" s="333" t="e">
        <f>H21/E21-1</f>
        <v>#DIV/0!</v>
      </c>
      <c r="J21" s="330">
        <f t="shared" si="6"/>
        <v>0</v>
      </c>
      <c r="K21" s="334">
        <f t="shared" si="5"/>
        <v>0</v>
      </c>
      <c r="L21" s="334">
        <f t="shared" si="5"/>
        <v>0</v>
      </c>
    </row>
    <row r="22" spans="1:12" ht="16.899999999999999" customHeight="1">
      <c r="A22" s="243">
        <v>3</v>
      </c>
      <c r="B22" s="379" t="s">
        <v>15</v>
      </c>
      <c r="C22" s="379"/>
      <c r="D22" s="379"/>
      <c r="E22" s="325">
        <f>SUM(E23:E24)</f>
        <v>0</v>
      </c>
      <c r="F22" s="325">
        <f t="shared" ref="F22:G22" si="7">SUM(F23:F24)</f>
        <v>0</v>
      </c>
      <c r="G22" s="326">
        <f t="shared" si="7"/>
        <v>0</v>
      </c>
      <c r="H22" s="310">
        <f>SUM(H23:H24)</f>
        <v>0</v>
      </c>
      <c r="I22" s="311" t="e">
        <f t="shared" si="1"/>
        <v>#DIV/0!</v>
      </c>
      <c r="J22" s="310">
        <f>SUM(J23:J24)</f>
        <v>0</v>
      </c>
      <c r="K22" s="310">
        <f>SUM(K23:K24)</f>
        <v>0</v>
      </c>
      <c r="L22" s="310">
        <f>SUM(L23:L24)</f>
        <v>0</v>
      </c>
    </row>
    <row r="23" spans="1:12" ht="15" customHeight="1">
      <c r="A23" s="324">
        <v>3.1</v>
      </c>
      <c r="B23" s="378" t="s">
        <v>16</v>
      </c>
      <c r="C23" s="378"/>
      <c r="D23" s="378"/>
      <c r="E23" s="331">
        <v>0</v>
      </c>
      <c r="F23" s="331">
        <v>0</v>
      </c>
      <c r="G23" s="330">
        <v>0</v>
      </c>
      <c r="H23" s="332">
        <f>'ESTIMACIÓN DE INGRESOS'!C32</f>
        <v>0</v>
      </c>
      <c r="I23" s="333" t="e">
        <f t="shared" si="1"/>
        <v>#DIV/0!</v>
      </c>
      <c r="J23" s="330">
        <f>(G23*0.05)+G23</f>
        <v>0</v>
      </c>
      <c r="K23" s="334">
        <f t="shared" ref="K23:L24" si="8">(J23*0.05)+J23</f>
        <v>0</v>
      </c>
      <c r="L23" s="334">
        <f t="shared" si="8"/>
        <v>0</v>
      </c>
    </row>
    <row r="24" spans="1:12" ht="22.9" customHeight="1">
      <c r="A24" s="324">
        <v>3.9</v>
      </c>
      <c r="B24" s="380" t="s">
        <v>997</v>
      </c>
      <c r="C24" s="378"/>
      <c r="D24" s="378"/>
      <c r="E24" s="331">
        <v>0</v>
      </c>
      <c r="F24" s="331">
        <v>0</v>
      </c>
      <c r="G24" s="330">
        <v>0</v>
      </c>
      <c r="H24" s="332">
        <f>'ESTIMACIÓN DE INGRESOS'!C33</f>
        <v>0</v>
      </c>
      <c r="I24" s="333" t="e">
        <f t="shared" si="1"/>
        <v>#DIV/0!</v>
      </c>
      <c r="J24" s="330">
        <f>(G24*0.05)+G24</f>
        <v>0</v>
      </c>
      <c r="K24" s="334">
        <f t="shared" si="8"/>
        <v>0</v>
      </c>
      <c r="L24" s="334">
        <f t="shared" si="8"/>
        <v>0</v>
      </c>
    </row>
    <row r="25" spans="1:12" ht="19.149999999999999" customHeight="1">
      <c r="A25" s="243">
        <v>4</v>
      </c>
      <c r="B25" s="379" t="s">
        <v>17</v>
      </c>
      <c r="C25" s="379"/>
      <c r="D25" s="379"/>
      <c r="E25" s="325">
        <f>SUM(E26:E31)</f>
        <v>18623986</v>
      </c>
      <c r="F25" s="325">
        <f t="shared" ref="F25:G25" si="9">SUM(F26:F31)</f>
        <v>18234837</v>
      </c>
      <c r="G25" s="326">
        <f t="shared" si="9"/>
        <v>26593237</v>
      </c>
      <c r="H25" s="310">
        <f>SUM(H26:H31)</f>
        <v>11262473</v>
      </c>
      <c r="I25" s="311">
        <f t="shared" si="1"/>
        <v>-0.39527053982965843</v>
      </c>
      <c r="J25" s="310">
        <f>SUM(J26:J31)</f>
        <v>27922898.850000001</v>
      </c>
      <c r="K25" s="310">
        <f>SUM(K26:K31)</f>
        <v>29319043.7925</v>
      </c>
      <c r="L25" s="310">
        <f>SUM(L26:L31)</f>
        <v>30784995.982125003</v>
      </c>
    </row>
    <row r="26" spans="1:12">
      <c r="A26" s="324">
        <v>4.0999999999999996</v>
      </c>
      <c r="B26" s="381" t="s">
        <v>821</v>
      </c>
      <c r="C26" s="381"/>
      <c r="D26" s="381"/>
      <c r="E26" s="330">
        <v>1266793</v>
      </c>
      <c r="F26" s="330">
        <v>1634739</v>
      </c>
      <c r="G26" s="331">
        <v>2630586</v>
      </c>
      <c r="H26" s="332">
        <f>'ESTIMACIÓN DE INGRESOS'!$C$35</f>
        <v>2186401</v>
      </c>
      <c r="I26" s="333">
        <f t="shared" si="1"/>
        <v>0.72593391343337066</v>
      </c>
      <c r="J26" s="330">
        <f>(G26*0.05)+G26</f>
        <v>2762115.3</v>
      </c>
      <c r="K26" s="334">
        <f t="shared" ref="K26:L31" si="10">(J26*0.05)+J26</f>
        <v>2900221.0649999999</v>
      </c>
      <c r="L26" s="334">
        <f t="shared" si="10"/>
        <v>3045232.1182499998</v>
      </c>
    </row>
    <row r="27" spans="1:12" ht="15" customHeight="1">
      <c r="A27" s="324">
        <v>4.2</v>
      </c>
      <c r="B27" s="381" t="s">
        <v>1000</v>
      </c>
      <c r="C27" s="381"/>
      <c r="D27" s="381"/>
      <c r="E27" s="331">
        <v>0</v>
      </c>
      <c r="F27" s="331">
        <v>0</v>
      </c>
      <c r="G27" s="331">
        <v>0</v>
      </c>
      <c r="H27" s="332">
        <f>'ESTIMACIÓN DE INGRESOS'!C38</f>
        <v>0</v>
      </c>
      <c r="I27" s="333" t="e">
        <f t="shared" si="1"/>
        <v>#DIV/0!</v>
      </c>
      <c r="J27" s="330">
        <f t="shared" ref="J27:J31" si="11">(G27*0.05)+G27</f>
        <v>0</v>
      </c>
      <c r="K27" s="334">
        <f t="shared" si="10"/>
        <v>0</v>
      </c>
      <c r="L27" s="334">
        <f t="shared" si="10"/>
        <v>0</v>
      </c>
    </row>
    <row r="28" spans="1:12" ht="15" customHeight="1">
      <c r="A28" s="324">
        <v>4.3</v>
      </c>
      <c r="B28" s="381" t="s">
        <v>822</v>
      </c>
      <c r="C28" s="381"/>
      <c r="D28" s="381"/>
      <c r="E28" s="331">
        <v>17062706</v>
      </c>
      <c r="F28" s="331">
        <v>16256427</v>
      </c>
      <c r="G28" s="331">
        <v>22812040</v>
      </c>
      <c r="H28" s="332">
        <f>'ESTIMACIÓN DE INGRESOS'!C39</f>
        <v>8965732</v>
      </c>
      <c r="I28" s="333">
        <f t="shared" si="1"/>
        <v>-0.47454219746856097</v>
      </c>
      <c r="J28" s="330">
        <f t="shared" si="11"/>
        <v>23952642</v>
      </c>
      <c r="K28" s="334">
        <f t="shared" si="10"/>
        <v>25150274.100000001</v>
      </c>
      <c r="L28" s="334">
        <f t="shared" si="10"/>
        <v>26407787.805</v>
      </c>
    </row>
    <row r="29" spans="1:12" ht="15" customHeight="1">
      <c r="A29" s="324">
        <v>4.4000000000000004</v>
      </c>
      <c r="B29" s="381" t="s">
        <v>823</v>
      </c>
      <c r="C29" s="381"/>
      <c r="D29" s="381"/>
      <c r="E29" s="330">
        <v>45467</v>
      </c>
      <c r="F29" s="330">
        <v>36538</v>
      </c>
      <c r="G29" s="331">
        <v>65764</v>
      </c>
      <c r="H29" s="332">
        <f>'ESTIMACIÓN DE INGRESOS'!C54</f>
        <v>83670</v>
      </c>
      <c r="I29" s="333">
        <f t="shared" ref="I29:I68" si="12">H29/E29-1</f>
        <v>0.84023577539754113</v>
      </c>
      <c r="J29" s="330">
        <f t="shared" si="11"/>
        <v>69052.2</v>
      </c>
      <c r="K29" s="334">
        <f t="shared" si="10"/>
        <v>72504.81</v>
      </c>
      <c r="L29" s="334">
        <f t="shared" si="10"/>
        <v>76130.050499999998</v>
      </c>
    </row>
    <row r="30" spans="1:12" ht="15" customHeight="1">
      <c r="A30" s="324">
        <v>4.5</v>
      </c>
      <c r="B30" s="381" t="s">
        <v>936</v>
      </c>
      <c r="C30" s="381"/>
      <c r="D30" s="381"/>
      <c r="E30" s="330">
        <v>249020</v>
      </c>
      <c r="F30" s="330">
        <v>307133</v>
      </c>
      <c r="G30" s="331">
        <v>1084847</v>
      </c>
      <c r="H30" s="332">
        <f>'ESTIMACIÓN DE INGRESOS'!C55</f>
        <v>26670</v>
      </c>
      <c r="I30" s="333">
        <f t="shared" ref="I30" si="13">H30/E30-1</f>
        <v>-0.89290016866115174</v>
      </c>
      <c r="J30" s="330">
        <f t="shared" si="11"/>
        <v>1139089.3500000001</v>
      </c>
      <c r="K30" s="334">
        <f t="shared" si="10"/>
        <v>1196043.8175000001</v>
      </c>
      <c r="L30" s="334">
        <f t="shared" si="10"/>
        <v>1255846.0083750002</v>
      </c>
    </row>
    <row r="31" spans="1:12" ht="22.9" customHeight="1">
      <c r="A31" s="324">
        <v>4.9000000000000004</v>
      </c>
      <c r="B31" s="381" t="s">
        <v>999</v>
      </c>
      <c r="C31" s="381"/>
      <c r="D31" s="381"/>
      <c r="E31" s="330">
        <v>0</v>
      </c>
      <c r="F31" s="330">
        <v>0</v>
      </c>
      <c r="G31" s="331">
        <v>0</v>
      </c>
      <c r="H31" s="332">
        <f>'ESTIMACIÓN DE INGRESOS'!$C$60</f>
        <v>0</v>
      </c>
      <c r="I31" s="333" t="e">
        <f t="shared" si="12"/>
        <v>#DIV/0!</v>
      </c>
      <c r="J31" s="330">
        <f t="shared" si="11"/>
        <v>0</v>
      </c>
      <c r="K31" s="334">
        <f t="shared" si="10"/>
        <v>0</v>
      </c>
      <c r="L31" s="334">
        <f t="shared" si="10"/>
        <v>0</v>
      </c>
    </row>
    <row r="32" spans="1:12" ht="19.899999999999999" customHeight="1">
      <c r="A32" s="243">
        <v>5</v>
      </c>
      <c r="B32" s="379" t="s">
        <v>18</v>
      </c>
      <c r="C32" s="379"/>
      <c r="D32" s="379"/>
      <c r="E32" s="325">
        <f>SUM(E33:E35)</f>
        <v>8442382</v>
      </c>
      <c r="F32" s="325">
        <f t="shared" ref="F32:G32" si="14">SUM(F33:F35)</f>
        <v>5060698</v>
      </c>
      <c r="G32" s="326">
        <f t="shared" si="14"/>
        <v>4854013</v>
      </c>
      <c r="H32" s="310">
        <f>SUM(H33:H35)</f>
        <v>11643679</v>
      </c>
      <c r="I32" s="311">
        <f t="shared" si="12"/>
        <v>0.37919357356727046</v>
      </c>
      <c r="J32" s="310">
        <f>SUM(J33:J35)</f>
        <v>5096713.6500000004</v>
      </c>
      <c r="K32" s="310">
        <f>SUM(K33:K35)</f>
        <v>5351549.3325000005</v>
      </c>
      <c r="L32" s="310">
        <f>SUM(L33:L35)</f>
        <v>5619126.7991250008</v>
      </c>
    </row>
    <row r="33" spans="1:12" ht="15" customHeight="1">
      <c r="A33" s="324">
        <v>5.0999999999999996</v>
      </c>
      <c r="B33" s="381" t="s">
        <v>832</v>
      </c>
      <c r="C33" s="381"/>
      <c r="D33" s="381"/>
      <c r="E33" s="330">
        <v>8442382</v>
      </c>
      <c r="F33" s="330">
        <v>5060698</v>
      </c>
      <c r="G33" s="331">
        <v>4854013</v>
      </c>
      <c r="H33" s="332">
        <f>'ESTIMACIÓN DE INGRESOS'!$C$62</f>
        <v>11643679</v>
      </c>
      <c r="I33" s="333">
        <f t="shared" si="12"/>
        <v>0.37919357356727046</v>
      </c>
      <c r="J33" s="330">
        <f>(G33*0.05)+G33</f>
        <v>5096713.6500000004</v>
      </c>
      <c r="K33" s="334">
        <f t="shared" ref="K33:L35" si="15">(J33*0.05)+J33</f>
        <v>5351549.3325000005</v>
      </c>
      <c r="L33" s="334">
        <f t="shared" si="15"/>
        <v>5619126.7991250008</v>
      </c>
    </row>
    <row r="34" spans="1:12" ht="15" customHeight="1">
      <c r="A34" s="324">
        <v>5.2</v>
      </c>
      <c r="B34" s="381" t="s">
        <v>937</v>
      </c>
      <c r="C34" s="381"/>
      <c r="D34" s="381"/>
      <c r="E34" s="330">
        <v>0</v>
      </c>
      <c r="F34" s="330">
        <v>0</v>
      </c>
      <c r="G34" s="331">
        <v>0</v>
      </c>
      <c r="H34" s="332">
        <f>'ESTIMACIÓN DE INGRESOS'!C66</f>
        <v>0</v>
      </c>
      <c r="I34" s="333" t="e">
        <f t="shared" si="12"/>
        <v>#DIV/0!</v>
      </c>
      <c r="J34" s="330">
        <f t="shared" ref="J34:J35" si="16">(G34*0.05)+G34</f>
        <v>0</v>
      </c>
      <c r="K34" s="334">
        <f t="shared" si="15"/>
        <v>0</v>
      </c>
      <c r="L34" s="334">
        <f t="shared" si="15"/>
        <v>0</v>
      </c>
    </row>
    <row r="35" spans="1:12" ht="21" customHeight="1">
      <c r="A35" s="324">
        <v>5.9</v>
      </c>
      <c r="B35" s="381" t="s">
        <v>938</v>
      </c>
      <c r="C35" s="381"/>
      <c r="D35" s="381"/>
      <c r="E35" s="330">
        <v>0</v>
      </c>
      <c r="F35" s="330">
        <v>0</v>
      </c>
      <c r="G35" s="330">
        <v>0</v>
      </c>
      <c r="H35" s="332">
        <f>'ESTIMACIÓN DE INGRESOS'!C67</f>
        <v>0</v>
      </c>
      <c r="I35" s="333" t="e">
        <f t="shared" si="12"/>
        <v>#DIV/0!</v>
      </c>
      <c r="J35" s="330">
        <f t="shared" si="16"/>
        <v>0</v>
      </c>
      <c r="K35" s="334">
        <f t="shared" si="15"/>
        <v>0</v>
      </c>
      <c r="L35" s="334">
        <f t="shared" si="15"/>
        <v>0</v>
      </c>
    </row>
    <row r="36" spans="1:12" ht="21" customHeight="1">
      <c r="A36" s="243">
        <v>6</v>
      </c>
      <c r="B36" s="379" t="s">
        <v>19</v>
      </c>
      <c r="C36" s="379"/>
      <c r="D36" s="379"/>
      <c r="E36" s="325">
        <f>SUM(E37:E40)</f>
        <v>622011</v>
      </c>
      <c r="F36" s="325">
        <f t="shared" ref="F36:G36" si="17">SUM(F37:F40)</f>
        <v>351576</v>
      </c>
      <c r="G36" s="326">
        <f t="shared" si="17"/>
        <v>614980</v>
      </c>
      <c r="H36" s="310">
        <f>SUM(H37:H40)</f>
        <v>790000</v>
      </c>
      <c r="I36" s="311">
        <f t="shared" si="12"/>
        <v>0.27007400190671871</v>
      </c>
      <c r="J36" s="310">
        <f>SUM(J37:J40)</f>
        <v>645729</v>
      </c>
      <c r="K36" s="310">
        <f>SUM(K37:K40)</f>
        <v>678015.45</v>
      </c>
      <c r="L36" s="310">
        <f>SUM(L37:L40)</f>
        <v>711916.22249999992</v>
      </c>
    </row>
    <row r="37" spans="1:12" ht="15" customHeight="1">
      <c r="A37" s="324">
        <v>6.1</v>
      </c>
      <c r="B37" s="381" t="s">
        <v>833</v>
      </c>
      <c r="C37" s="381"/>
      <c r="D37" s="381"/>
      <c r="E37" s="330">
        <v>622011</v>
      </c>
      <c r="F37" s="330">
        <v>351576</v>
      </c>
      <c r="G37" s="331">
        <v>614980</v>
      </c>
      <c r="H37" s="332">
        <f>'ESTIMACIÓN DE INGRESOS'!$C$69</f>
        <v>790000</v>
      </c>
      <c r="I37" s="333">
        <f t="shared" si="12"/>
        <v>0.27007400190671871</v>
      </c>
      <c r="J37" s="330">
        <f>(G37*0.05)+G37</f>
        <v>645729</v>
      </c>
      <c r="K37" s="334">
        <f t="shared" ref="K37:L40" si="18">(J37*0.05)+J37</f>
        <v>678015.45</v>
      </c>
      <c r="L37" s="334">
        <f t="shared" si="18"/>
        <v>711916.22249999992</v>
      </c>
    </row>
    <row r="38" spans="1:12" ht="15" customHeight="1">
      <c r="A38" s="324">
        <v>6.2</v>
      </c>
      <c r="B38" s="381" t="s">
        <v>939</v>
      </c>
      <c r="C38" s="381"/>
      <c r="D38" s="381"/>
      <c r="E38" s="330">
        <v>0</v>
      </c>
      <c r="F38" s="330">
        <v>0</v>
      </c>
      <c r="G38" s="331">
        <v>0</v>
      </c>
      <c r="H38" s="332">
        <f>'ESTIMACIÓN DE INGRESOS'!C77</f>
        <v>0</v>
      </c>
      <c r="I38" s="333" t="e">
        <f t="shared" si="12"/>
        <v>#DIV/0!</v>
      </c>
      <c r="J38" s="330">
        <f t="shared" ref="J38:J40" si="19">(G38*0.05)+G38</f>
        <v>0</v>
      </c>
      <c r="K38" s="334">
        <f t="shared" si="18"/>
        <v>0</v>
      </c>
      <c r="L38" s="334">
        <f t="shared" si="18"/>
        <v>0</v>
      </c>
    </row>
    <row r="39" spans="1:12" ht="15" customHeight="1">
      <c r="A39" s="324">
        <v>6.3</v>
      </c>
      <c r="B39" s="381" t="s">
        <v>940</v>
      </c>
      <c r="C39" s="381"/>
      <c r="D39" s="381"/>
      <c r="E39" s="330">
        <v>0</v>
      </c>
      <c r="F39" s="330">
        <v>0</v>
      </c>
      <c r="G39" s="331">
        <v>0</v>
      </c>
      <c r="H39" s="332">
        <f>'ESTIMACIÓN DE INGRESOS'!C78</f>
        <v>0</v>
      </c>
      <c r="I39" s="333" t="e">
        <f t="shared" si="12"/>
        <v>#DIV/0!</v>
      </c>
      <c r="J39" s="330">
        <f t="shared" si="19"/>
        <v>0</v>
      </c>
      <c r="K39" s="334">
        <f t="shared" si="18"/>
        <v>0</v>
      </c>
      <c r="L39" s="334">
        <f t="shared" si="18"/>
        <v>0</v>
      </c>
    </row>
    <row r="40" spans="1:12" ht="21.6" customHeight="1">
      <c r="A40" s="324">
        <v>6.9</v>
      </c>
      <c r="B40" s="381" t="s">
        <v>943</v>
      </c>
      <c r="C40" s="381"/>
      <c r="D40" s="381"/>
      <c r="E40" s="330">
        <v>0</v>
      </c>
      <c r="F40" s="330">
        <v>0</v>
      </c>
      <c r="G40" s="330">
        <v>0</v>
      </c>
      <c r="H40" s="332">
        <f>'ESTIMACIÓN DE INGRESOS'!C79</f>
        <v>0</v>
      </c>
      <c r="I40" s="333" t="e">
        <f t="shared" si="12"/>
        <v>#DIV/0!</v>
      </c>
      <c r="J40" s="330">
        <f t="shared" si="19"/>
        <v>0</v>
      </c>
      <c r="K40" s="334">
        <f t="shared" si="18"/>
        <v>0</v>
      </c>
      <c r="L40" s="334">
        <f t="shared" si="18"/>
        <v>0</v>
      </c>
    </row>
    <row r="41" spans="1:12" ht="20.45" customHeight="1">
      <c r="A41" s="243">
        <v>7</v>
      </c>
      <c r="B41" s="379" t="s">
        <v>944</v>
      </c>
      <c r="C41" s="379"/>
      <c r="D41" s="379"/>
      <c r="E41" s="325">
        <f>SUM(E42:E50)</f>
        <v>0</v>
      </c>
      <c r="F41" s="325">
        <f>SUM(F42:F50)</f>
        <v>0</v>
      </c>
      <c r="G41" s="326">
        <f>SUM(G42:G50)</f>
        <v>0</v>
      </c>
      <c r="H41" s="310">
        <f>SUM(H42:H50)</f>
        <v>0</v>
      </c>
      <c r="I41" s="311" t="e">
        <f t="shared" si="12"/>
        <v>#DIV/0!</v>
      </c>
      <c r="J41" s="310">
        <f>SUM(J42:J50)</f>
        <v>0</v>
      </c>
      <c r="K41" s="310">
        <f>SUM(K42:K50)</f>
        <v>0</v>
      </c>
      <c r="L41" s="310">
        <f>SUM(L42:L50)</f>
        <v>0</v>
      </c>
    </row>
    <row r="42" spans="1:12" ht="21.6" customHeight="1">
      <c r="A42" s="324">
        <v>7.1</v>
      </c>
      <c r="B42" s="381" t="s">
        <v>945</v>
      </c>
      <c r="C42" s="381"/>
      <c r="D42" s="381"/>
      <c r="E42" s="335">
        <v>0</v>
      </c>
      <c r="F42" s="335">
        <v>0</v>
      </c>
      <c r="G42" s="330">
        <v>0</v>
      </c>
      <c r="H42" s="332">
        <f>'ESTIMACIÓN DE INGRESOS'!C81</f>
        <v>0</v>
      </c>
      <c r="I42" s="333" t="e">
        <f t="shared" si="12"/>
        <v>#DIV/0!</v>
      </c>
      <c r="J42" s="330">
        <f>(G42*0.05)+G42</f>
        <v>0</v>
      </c>
      <c r="K42" s="334">
        <f t="shared" ref="K42:L50" si="20">(J42*0.05)+J42</f>
        <v>0</v>
      </c>
      <c r="L42" s="334">
        <f t="shared" si="20"/>
        <v>0</v>
      </c>
    </row>
    <row r="43" spans="1:12" ht="22.15" customHeight="1">
      <c r="A43" s="324">
        <v>7.2</v>
      </c>
      <c r="B43" s="381" t="s">
        <v>946</v>
      </c>
      <c r="C43" s="381"/>
      <c r="D43" s="381"/>
      <c r="E43" s="335">
        <v>0</v>
      </c>
      <c r="F43" s="335">
        <v>0</v>
      </c>
      <c r="G43" s="330">
        <v>0</v>
      </c>
      <c r="H43" s="332">
        <f>'ESTIMACIÓN DE INGRESOS'!C82</f>
        <v>0</v>
      </c>
      <c r="I43" s="333" t="e">
        <f t="shared" si="12"/>
        <v>#DIV/0!</v>
      </c>
      <c r="J43" s="330">
        <f t="shared" ref="J43:J68" si="21">(G43*0.05)+G43</f>
        <v>0</v>
      </c>
      <c r="K43" s="334">
        <f t="shared" si="20"/>
        <v>0</v>
      </c>
      <c r="L43" s="334">
        <f t="shared" si="20"/>
        <v>0</v>
      </c>
    </row>
    <row r="44" spans="1:12" ht="24.6" customHeight="1">
      <c r="A44" s="324">
        <v>7.3</v>
      </c>
      <c r="B44" s="381" t="s">
        <v>947</v>
      </c>
      <c r="C44" s="381"/>
      <c r="D44" s="381"/>
      <c r="E44" s="335">
        <v>0</v>
      </c>
      <c r="F44" s="335">
        <v>0</v>
      </c>
      <c r="G44" s="330">
        <v>0</v>
      </c>
      <c r="H44" s="332">
        <f>'ESTIMACIÓN DE INGRESOS'!C83</f>
        <v>0</v>
      </c>
      <c r="I44" s="333" t="e">
        <f t="shared" si="12"/>
        <v>#DIV/0!</v>
      </c>
      <c r="J44" s="330">
        <f t="shared" si="21"/>
        <v>0</v>
      </c>
      <c r="K44" s="334">
        <f t="shared" si="20"/>
        <v>0</v>
      </c>
      <c r="L44" s="334">
        <f t="shared" si="20"/>
        <v>0</v>
      </c>
    </row>
    <row r="45" spans="1:12" ht="26.45" customHeight="1">
      <c r="A45" s="324">
        <v>7.4</v>
      </c>
      <c r="B45" s="381" t="s">
        <v>948</v>
      </c>
      <c r="C45" s="381"/>
      <c r="D45" s="381"/>
      <c r="E45" s="335">
        <v>0</v>
      </c>
      <c r="F45" s="335">
        <v>0</v>
      </c>
      <c r="G45" s="331">
        <v>0</v>
      </c>
      <c r="H45" s="332">
        <f>'ESTIMACIÓN DE INGRESOS'!C84</f>
        <v>0</v>
      </c>
      <c r="I45" s="333" t="e">
        <f t="shared" si="12"/>
        <v>#DIV/0!</v>
      </c>
      <c r="J45" s="330">
        <f t="shared" si="21"/>
        <v>0</v>
      </c>
      <c r="K45" s="334">
        <f t="shared" si="20"/>
        <v>0</v>
      </c>
      <c r="L45" s="334">
        <f t="shared" si="20"/>
        <v>0</v>
      </c>
    </row>
    <row r="46" spans="1:12" ht="26.45" customHeight="1">
      <c r="A46" s="324">
        <v>7.5</v>
      </c>
      <c r="B46" s="381" t="s">
        <v>949</v>
      </c>
      <c r="C46" s="381"/>
      <c r="D46" s="381"/>
      <c r="E46" s="335">
        <v>0</v>
      </c>
      <c r="F46" s="335">
        <v>0</v>
      </c>
      <c r="G46" s="331">
        <v>0</v>
      </c>
      <c r="H46" s="332">
        <f>'ESTIMACIÓN DE INGRESOS'!C85</f>
        <v>0</v>
      </c>
      <c r="I46" s="333" t="e">
        <f t="shared" si="12"/>
        <v>#DIV/0!</v>
      </c>
      <c r="J46" s="330">
        <f t="shared" si="21"/>
        <v>0</v>
      </c>
      <c r="K46" s="334">
        <f t="shared" si="20"/>
        <v>0</v>
      </c>
      <c r="L46" s="334">
        <f t="shared" si="20"/>
        <v>0</v>
      </c>
    </row>
    <row r="47" spans="1:12" ht="26.45" customHeight="1">
      <c r="A47" s="324">
        <v>7.6</v>
      </c>
      <c r="B47" s="381" t="s">
        <v>950</v>
      </c>
      <c r="C47" s="381"/>
      <c r="D47" s="381"/>
      <c r="E47" s="335">
        <v>0</v>
      </c>
      <c r="F47" s="335">
        <v>0</v>
      </c>
      <c r="G47" s="331">
        <v>0</v>
      </c>
      <c r="H47" s="332">
        <f>'ESTIMACIÓN DE INGRESOS'!C86</f>
        <v>0</v>
      </c>
      <c r="I47" s="333" t="e">
        <f t="shared" si="12"/>
        <v>#DIV/0!</v>
      </c>
      <c r="J47" s="330">
        <f t="shared" si="21"/>
        <v>0</v>
      </c>
      <c r="K47" s="334">
        <f t="shared" si="20"/>
        <v>0</v>
      </c>
      <c r="L47" s="334">
        <f t="shared" si="20"/>
        <v>0</v>
      </c>
    </row>
    <row r="48" spans="1:12" ht="26.45" customHeight="1">
      <c r="A48" s="324">
        <v>7.7</v>
      </c>
      <c r="B48" s="381" t="s">
        <v>951</v>
      </c>
      <c r="C48" s="381"/>
      <c r="D48" s="381"/>
      <c r="E48" s="335">
        <v>0</v>
      </c>
      <c r="F48" s="335">
        <v>0</v>
      </c>
      <c r="G48" s="331">
        <v>0</v>
      </c>
      <c r="H48" s="332">
        <f>'ESTIMACIÓN DE INGRESOS'!C87</f>
        <v>0</v>
      </c>
      <c r="I48" s="333" t="e">
        <f t="shared" si="12"/>
        <v>#DIV/0!</v>
      </c>
      <c r="J48" s="330">
        <f t="shared" si="21"/>
        <v>0</v>
      </c>
      <c r="K48" s="334">
        <f t="shared" si="20"/>
        <v>0</v>
      </c>
      <c r="L48" s="334">
        <f t="shared" si="20"/>
        <v>0</v>
      </c>
    </row>
    <row r="49" spans="1:12" ht="26.45" customHeight="1">
      <c r="A49" s="324">
        <v>7.8</v>
      </c>
      <c r="B49" s="381" t="s">
        <v>952</v>
      </c>
      <c r="C49" s="381"/>
      <c r="D49" s="381"/>
      <c r="E49" s="335">
        <v>0</v>
      </c>
      <c r="F49" s="335">
        <v>0</v>
      </c>
      <c r="G49" s="330">
        <v>0</v>
      </c>
      <c r="H49" s="332">
        <f>'ESTIMACIÓN DE INGRESOS'!C88</f>
        <v>0</v>
      </c>
      <c r="I49" s="333" t="e">
        <f t="shared" si="12"/>
        <v>#DIV/0!</v>
      </c>
      <c r="J49" s="330">
        <f t="shared" si="21"/>
        <v>0</v>
      </c>
      <c r="K49" s="334">
        <f t="shared" si="20"/>
        <v>0</v>
      </c>
      <c r="L49" s="334">
        <f t="shared" si="20"/>
        <v>0</v>
      </c>
    </row>
    <row r="50" spans="1:12" ht="20.45" customHeight="1">
      <c r="A50" s="324">
        <v>7.9</v>
      </c>
      <c r="B50" s="381" t="s">
        <v>953</v>
      </c>
      <c r="C50" s="381"/>
      <c r="D50" s="381"/>
      <c r="E50" s="335">
        <v>0</v>
      </c>
      <c r="F50" s="335">
        <v>0</v>
      </c>
      <c r="G50" s="330">
        <v>0</v>
      </c>
      <c r="H50" s="332">
        <f>'ESTIMACIÓN DE INGRESOS'!C89</f>
        <v>0</v>
      </c>
      <c r="I50" s="333" t="e">
        <f t="shared" si="12"/>
        <v>#DIV/0!</v>
      </c>
      <c r="J50" s="330">
        <f t="shared" si="21"/>
        <v>0</v>
      </c>
      <c r="K50" s="334">
        <f t="shared" si="20"/>
        <v>0</v>
      </c>
      <c r="L50" s="334">
        <f t="shared" si="20"/>
        <v>0</v>
      </c>
    </row>
    <row r="51" spans="1:12" ht="24.6" customHeight="1">
      <c r="A51" s="243">
        <v>8</v>
      </c>
      <c r="B51" s="379" t="s">
        <v>954</v>
      </c>
      <c r="C51" s="379"/>
      <c r="D51" s="379"/>
      <c r="E51" s="325">
        <f>SUM(E52:E56)</f>
        <v>180166382</v>
      </c>
      <c r="F51" s="325">
        <f>SUM(F52:F56)</f>
        <v>166872719</v>
      </c>
      <c r="G51" s="326">
        <f>SUM(G52:G56)</f>
        <v>168931840</v>
      </c>
      <c r="H51" s="310">
        <f>SUM(H52:H56)</f>
        <v>178166341</v>
      </c>
      <c r="I51" s="311">
        <f t="shared" si="12"/>
        <v>-1.1101077669417814E-2</v>
      </c>
      <c r="J51" s="310">
        <f>SUM(J52:J56)</f>
        <v>177378432</v>
      </c>
      <c r="K51" s="310">
        <f>SUM(K52:K56)</f>
        <v>186247353.59999999</v>
      </c>
      <c r="L51" s="310">
        <f>SUM(L52:L56)</f>
        <v>195559721.27999997</v>
      </c>
    </row>
    <row r="52" spans="1:12">
      <c r="A52" s="324">
        <v>8.1</v>
      </c>
      <c r="B52" s="381" t="s">
        <v>21</v>
      </c>
      <c r="C52" s="381"/>
      <c r="D52" s="381"/>
      <c r="E52" s="330">
        <v>87575819</v>
      </c>
      <c r="F52" s="330">
        <v>84285765</v>
      </c>
      <c r="G52" s="330">
        <v>99032042</v>
      </c>
      <c r="H52" s="332">
        <f>'ESTIMACIÓN DE INGRESOS'!$C$91</f>
        <v>108337422</v>
      </c>
      <c r="I52" s="333">
        <f t="shared" si="12"/>
        <v>0.23707004098928275</v>
      </c>
      <c r="J52" s="330">
        <f t="shared" si="21"/>
        <v>103983644.09999999</v>
      </c>
      <c r="K52" s="334">
        <f t="shared" ref="K52:L56" si="22">(J52*0.05)+J52</f>
        <v>109182826.30499999</v>
      </c>
      <c r="L52" s="334">
        <f t="shared" si="22"/>
        <v>114641967.62024999</v>
      </c>
    </row>
    <row r="53" spans="1:12">
      <c r="A53" s="324">
        <v>8.1999999999999993</v>
      </c>
      <c r="B53" s="381" t="s">
        <v>22</v>
      </c>
      <c r="C53" s="381"/>
      <c r="D53" s="381"/>
      <c r="E53" s="330">
        <v>53979803</v>
      </c>
      <c r="F53" s="330">
        <v>54505876</v>
      </c>
      <c r="G53" s="335">
        <v>66503219</v>
      </c>
      <c r="H53" s="332">
        <f>'ESTIMACIÓN DE INGRESOS'!$C$94</f>
        <v>69828919</v>
      </c>
      <c r="I53" s="333">
        <f t="shared" si="12"/>
        <v>0.29361196446011473</v>
      </c>
      <c r="J53" s="330">
        <f t="shared" si="21"/>
        <v>69828379.950000003</v>
      </c>
      <c r="K53" s="334">
        <f t="shared" si="22"/>
        <v>73319798.947500005</v>
      </c>
      <c r="L53" s="334">
        <f t="shared" si="22"/>
        <v>76985788.894875005</v>
      </c>
    </row>
    <row r="54" spans="1:12">
      <c r="A54" s="324">
        <v>8.3000000000000007</v>
      </c>
      <c r="B54" s="381" t="s">
        <v>23</v>
      </c>
      <c r="C54" s="381"/>
      <c r="D54" s="381"/>
      <c r="E54" s="330">
        <v>38610760</v>
      </c>
      <c r="F54" s="330">
        <v>28081078</v>
      </c>
      <c r="G54" s="335">
        <v>3396579</v>
      </c>
      <c r="H54" s="332">
        <f>'ESTIMACIÓN DE INGRESOS'!C99</f>
        <v>0</v>
      </c>
      <c r="I54" s="333">
        <f t="shared" si="12"/>
        <v>-1</v>
      </c>
      <c r="J54" s="330">
        <f t="shared" si="21"/>
        <v>3566407.95</v>
      </c>
      <c r="K54" s="334">
        <f t="shared" si="22"/>
        <v>3744728.3475000001</v>
      </c>
      <c r="L54" s="334">
        <f t="shared" si="22"/>
        <v>3931964.7648750003</v>
      </c>
    </row>
    <row r="55" spans="1:12">
      <c r="A55" s="324">
        <v>8.4</v>
      </c>
      <c r="B55" s="381" t="s">
        <v>955</v>
      </c>
      <c r="C55" s="381"/>
      <c r="D55" s="381"/>
      <c r="E55" s="330">
        <v>0</v>
      </c>
      <c r="F55" s="330">
        <v>0</v>
      </c>
      <c r="G55" s="335">
        <v>0</v>
      </c>
      <c r="H55" s="332">
        <f>'ESTIMACIÓN DE INGRESOS'!C100</f>
        <v>0</v>
      </c>
      <c r="I55" s="333" t="e">
        <f t="shared" si="12"/>
        <v>#DIV/0!</v>
      </c>
      <c r="J55" s="330">
        <f t="shared" si="21"/>
        <v>0</v>
      </c>
      <c r="K55" s="334">
        <f t="shared" si="22"/>
        <v>0</v>
      </c>
      <c r="L55" s="334">
        <f t="shared" si="22"/>
        <v>0</v>
      </c>
    </row>
    <row r="56" spans="1:12">
      <c r="A56" s="324">
        <v>8.5</v>
      </c>
      <c r="B56" s="381" t="s">
        <v>956</v>
      </c>
      <c r="C56" s="381"/>
      <c r="D56" s="381"/>
      <c r="E56" s="330">
        <v>0</v>
      </c>
      <c r="F56" s="330">
        <v>0</v>
      </c>
      <c r="G56" s="335">
        <v>0</v>
      </c>
      <c r="H56" s="332">
        <f>'ESTIMACIÓN DE INGRESOS'!C101</f>
        <v>0</v>
      </c>
      <c r="I56" s="333" t="e">
        <f t="shared" si="12"/>
        <v>#DIV/0!</v>
      </c>
      <c r="J56" s="330">
        <f t="shared" si="21"/>
        <v>0</v>
      </c>
      <c r="K56" s="334">
        <f t="shared" si="22"/>
        <v>0</v>
      </c>
      <c r="L56" s="334">
        <f t="shared" si="22"/>
        <v>0</v>
      </c>
    </row>
    <row r="57" spans="1:12" ht="24.75" customHeight="1">
      <c r="A57" s="243">
        <v>9</v>
      </c>
      <c r="B57" s="379" t="s">
        <v>957</v>
      </c>
      <c r="C57" s="379"/>
      <c r="D57" s="379"/>
      <c r="E57" s="327">
        <f>SUM(E58:E64)</f>
        <v>3083</v>
      </c>
      <c r="F57" s="327">
        <f>SUM(F58:F64)</f>
        <v>2200</v>
      </c>
      <c r="G57" s="328">
        <f>SUM(G58:G64)</f>
        <v>562431</v>
      </c>
      <c r="H57" s="310">
        <f>SUM(H58:H64)</f>
        <v>0</v>
      </c>
      <c r="I57" s="311">
        <f t="shared" si="12"/>
        <v>-1</v>
      </c>
      <c r="J57" s="310">
        <f>SUM(J58:J64)</f>
        <v>590552.55000000005</v>
      </c>
      <c r="K57" s="310">
        <f>SUM(K58:K64)</f>
        <v>620080.17749999999</v>
      </c>
      <c r="L57" s="310">
        <f>SUM(L58:L64)</f>
        <v>651084.18637500005</v>
      </c>
    </row>
    <row r="58" spans="1:12">
      <c r="A58" s="324">
        <v>9.1</v>
      </c>
      <c r="B58" s="381" t="s">
        <v>958</v>
      </c>
      <c r="C58" s="381"/>
      <c r="D58" s="381"/>
      <c r="E58" s="330">
        <v>0</v>
      </c>
      <c r="F58" s="330">
        <v>0</v>
      </c>
      <c r="G58" s="336">
        <v>0</v>
      </c>
      <c r="H58" s="332">
        <f>'ESTIMACIÓN DE INGRESOS'!C103</f>
        <v>0</v>
      </c>
      <c r="I58" s="333" t="e">
        <f t="shared" si="12"/>
        <v>#DIV/0!</v>
      </c>
      <c r="J58" s="330">
        <f t="shared" si="21"/>
        <v>0</v>
      </c>
      <c r="K58" s="334">
        <f t="shared" ref="K58:L64" si="23">(J58*0.05)+J58</f>
        <v>0</v>
      </c>
      <c r="L58" s="334">
        <f t="shared" si="23"/>
        <v>0</v>
      </c>
    </row>
    <row r="59" spans="1:12">
      <c r="A59" s="324">
        <v>9.1999999999999993</v>
      </c>
      <c r="B59" s="381" t="s">
        <v>959</v>
      </c>
      <c r="C59" s="381"/>
      <c r="D59" s="381"/>
      <c r="E59" s="331">
        <v>0</v>
      </c>
      <c r="F59" s="331">
        <v>0</v>
      </c>
      <c r="G59" s="336">
        <v>0</v>
      </c>
      <c r="H59" s="337">
        <f>'ESTIMACIÓN DE INGRESOS'!C104</f>
        <v>0</v>
      </c>
      <c r="I59" s="338" t="e">
        <f t="shared" si="12"/>
        <v>#DIV/0!</v>
      </c>
      <c r="J59" s="330">
        <f t="shared" si="21"/>
        <v>0</v>
      </c>
      <c r="K59" s="334">
        <f t="shared" si="23"/>
        <v>0</v>
      </c>
      <c r="L59" s="334">
        <f t="shared" si="23"/>
        <v>0</v>
      </c>
    </row>
    <row r="60" spans="1:12">
      <c r="A60" s="324">
        <v>9.3000000000000007</v>
      </c>
      <c r="B60" s="381" t="s">
        <v>960</v>
      </c>
      <c r="C60" s="381"/>
      <c r="D60" s="381"/>
      <c r="E60" s="331">
        <v>0</v>
      </c>
      <c r="F60" s="331">
        <v>0</v>
      </c>
      <c r="G60" s="330">
        <v>562431</v>
      </c>
      <c r="H60" s="332">
        <f>'ESTIMACIÓN DE INGRESOS'!C105</f>
        <v>0</v>
      </c>
      <c r="I60" s="333" t="e">
        <f t="shared" si="12"/>
        <v>#DIV/0!</v>
      </c>
      <c r="J60" s="330">
        <f t="shared" si="21"/>
        <v>590552.55000000005</v>
      </c>
      <c r="K60" s="334">
        <f t="shared" si="23"/>
        <v>620080.17749999999</v>
      </c>
      <c r="L60" s="334">
        <f t="shared" si="23"/>
        <v>651084.18637500005</v>
      </c>
    </row>
    <row r="61" spans="1:12">
      <c r="A61" s="324">
        <v>9.4</v>
      </c>
      <c r="B61" s="381" t="s">
        <v>961</v>
      </c>
      <c r="C61" s="381"/>
      <c r="D61" s="381"/>
      <c r="E61" s="331">
        <v>3083</v>
      </c>
      <c r="F61" s="331">
        <v>2200</v>
      </c>
      <c r="G61" s="331">
        <v>0</v>
      </c>
      <c r="H61" s="337">
        <f>'ESTIMACIÓN DE INGRESOS'!C106</f>
        <v>0</v>
      </c>
      <c r="I61" s="338">
        <f t="shared" si="12"/>
        <v>-1</v>
      </c>
      <c r="J61" s="330">
        <f t="shared" si="21"/>
        <v>0</v>
      </c>
      <c r="K61" s="334">
        <f t="shared" si="23"/>
        <v>0</v>
      </c>
      <c r="L61" s="334">
        <f t="shared" si="23"/>
        <v>0</v>
      </c>
    </row>
    <row r="62" spans="1:12">
      <c r="A62" s="324">
        <v>9.5</v>
      </c>
      <c r="B62" s="381" t="s">
        <v>65</v>
      </c>
      <c r="C62" s="381"/>
      <c r="D62" s="381"/>
      <c r="E62" s="331">
        <v>0</v>
      </c>
      <c r="F62" s="331">
        <v>0</v>
      </c>
      <c r="G62" s="331">
        <v>0</v>
      </c>
      <c r="H62" s="332">
        <f>'ESTIMACIÓN DE INGRESOS'!C107</f>
        <v>0</v>
      </c>
      <c r="I62" s="333" t="e">
        <f t="shared" si="12"/>
        <v>#DIV/0!</v>
      </c>
      <c r="J62" s="330">
        <f t="shared" si="21"/>
        <v>0</v>
      </c>
      <c r="K62" s="334">
        <f t="shared" si="23"/>
        <v>0</v>
      </c>
      <c r="L62" s="334">
        <f t="shared" si="23"/>
        <v>0</v>
      </c>
    </row>
    <row r="63" spans="1:12">
      <c r="A63" s="324">
        <v>9.6</v>
      </c>
      <c r="B63" s="381" t="s">
        <v>962</v>
      </c>
      <c r="C63" s="381"/>
      <c r="D63" s="381"/>
      <c r="E63" s="331">
        <v>0</v>
      </c>
      <c r="F63" s="331">
        <v>0</v>
      </c>
      <c r="G63" s="330">
        <v>0</v>
      </c>
      <c r="H63" s="337">
        <f>'ESTIMACIÓN DE INGRESOS'!C108</f>
        <v>0</v>
      </c>
      <c r="I63" s="338" t="e">
        <f t="shared" si="12"/>
        <v>#DIV/0!</v>
      </c>
      <c r="J63" s="330">
        <f t="shared" si="21"/>
        <v>0</v>
      </c>
      <c r="K63" s="334">
        <f t="shared" si="23"/>
        <v>0</v>
      </c>
      <c r="L63" s="334">
        <f t="shared" si="23"/>
        <v>0</v>
      </c>
    </row>
    <row r="64" spans="1:12">
      <c r="A64" s="324">
        <v>9.6999999999999993</v>
      </c>
      <c r="B64" s="381" t="s">
        <v>963</v>
      </c>
      <c r="C64" s="381"/>
      <c r="D64" s="381"/>
      <c r="E64" s="331">
        <v>0</v>
      </c>
      <c r="F64" s="331">
        <v>0</v>
      </c>
      <c r="G64" s="331">
        <v>0</v>
      </c>
      <c r="H64" s="332">
        <f>'ESTIMACIÓN DE INGRESOS'!C109</f>
        <v>0</v>
      </c>
      <c r="I64" s="333" t="e">
        <f t="shared" si="12"/>
        <v>#DIV/0!</v>
      </c>
      <c r="J64" s="330">
        <f t="shared" si="21"/>
        <v>0</v>
      </c>
      <c r="K64" s="334">
        <f t="shared" si="23"/>
        <v>0</v>
      </c>
      <c r="L64" s="334">
        <f t="shared" si="23"/>
        <v>0</v>
      </c>
    </row>
    <row r="65" spans="1:12" ht="13.9" customHeight="1">
      <c r="A65" s="243">
        <v>0</v>
      </c>
      <c r="B65" s="379" t="s">
        <v>24</v>
      </c>
      <c r="C65" s="379"/>
      <c r="D65" s="379"/>
      <c r="E65" s="325">
        <f>SUM(E66:E68)</f>
        <v>44602212</v>
      </c>
      <c r="F65" s="325">
        <f>SUM(F66:F68)</f>
        <v>0</v>
      </c>
      <c r="G65" s="326">
        <f>SUM(G66:G68)</f>
        <v>4431000</v>
      </c>
      <c r="H65" s="310">
        <f>SUM(H66:H68)</f>
        <v>0</v>
      </c>
      <c r="I65" s="311">
        <f>H65/E65-1</f>
        <v>-1</v>
      </c>
      <c r="J65" s="310">
        <f>SUM(J66:J68)</f>
        <v>4652550</v>
      </c>
      <c r="K65" s="310">
        <f>SUM(K66:K68)</f>
        <v>4885177.5</v>
      </c>
      <c r="L65" s="310">
        <f>SUM(L66:L68)</f>
        <v>5129436.375</v>
      </c>
    </row>
    <row r="66" spans="1:12" ht="12.75" customHeight="1">
      <c r="A66" s="324">
        <v>0.1</v>
      </c>
      <c r="B66" s="381" t="s">
        <v>824</v>
      </c>
      <c r="C66" s="381"/>
      <c r="D66" s="381"/>
      <c r="E66" s="339">
        <v>44602212</v>
      </c>
      <c r="F66" s="339">
        <v>0</v>
      </c>
      <c r="G66" s="331">
        <v>4431000</v>
      </c>
      <c r="H66" s="340">
        <f>'ESTIMACIÓN DE INGRESOS'!C111</f>
        <v>0</v>
      </c>
      <c r="I66" s="333">
        <f t="shared" si="12"/>
        <v>-1</v>
      </c>
      <c r="J66" s="330">
        <f t="shared" si="21"/>
        <v>4652550</v>
      </c>
      <c r="K66" s="334">
        <f t="shared" ref="K66:L68" si="24">(J66*0.05)+J66</f>
        <v>4885177.5</v>
      </c>
      <c r="L66" s="334">
        <f t="shared" si="24"/>
        <v>5129436.375</v>
      </c>
    </row>
    <row r="67" spans="1:12">
      <c r="A67" s="324">
        <v>0.2</v>
      </c>
      <c r="B67" s="381" t="s">
        <v>964</v>
      </c>
      <c r="C67" s="381"/>
      <c r="D67" s="381"/>
      <c r="E67" s="339">
        <v>0</v>
      </c>
      <c r="F67" s="339">
        <v>0</v>
      </c>
      <c r="G67" s="331">
        <v>0</v>
      </c>
      <c r="H67" s="341">
        <f>'ESTIMACIÓN DE INGRESOS'!C112</f>
        <v>0</v>
      </c>
      <c r="I67" s="338" t="e">
        <f t="shared" si="12"/>
        <v>#DIV/0!</v>
      </c>
      <c r="J67" s="330">
        <f t="shared" si="21"/>
        <v>0</v>
      </c>
      <c r="K67" s="334">
        <f t="shared" si="24"/>
        <v>0</v>
      </c>
      <c r="L67" s="334">
        <f t="shared" si="24"/>
        <v>0</v>
      </c>
    </row>
    <row r="68" spans="1:12">
      <c r="A68" s="324">
        <v>0.3</v>
      </c>
      <c r="B68" s="342" t="s">
        <v>965</v>
      </c>
      <c r="C68" s="342"/>
      <c r="D68" s="342"/>
      <c r="E68" s="339">
        <v>0</v>
      </c>
      <c r="F68" s="339">
        <v>0</v>
      </c>
      <c r="G68" s="331">
        <v>0</v>
      </c>
      <c r="H68" s="340">
        <f>'ESTIMACIÓN DE INGRESOS'!C113</f>
        <v>0</v>
      </c>
      <c r="I68" s="333" t="e">
        <f t="shared" si="12"/>
        <v>#DIV/0!</v>
      </c>
      <c r="J68" s="330">
        <f t="shared" si="21"/>
        <v>0</v>
      </c>
      <c r="K68" s="334">
        <f t="shared" si="24"/>
        <v>0</v>
      </c>
      <c r="L68" s="334">
        <f t="shared" si="24"/>
        <v>0</v>
      </c>
    </row>
    <row r="69" spans="1:12" ht="22.9" customHeight="1">
      <c r="A69" s="386" t="s">
        <v>138</v>
      </c>
      <c r="B69" s="387"/>
      <c r="C69" s="387"/>
      <c r="D69" s="387"/>
      <c r="E69" s="329">
        <f>SUM(E6,E16,E22,E25,E32,E36,E41,E51,E57,E65)</f>
        <v>277780490</v>
      </c>
      <c r="F69" s="329">
        <f t="shared" ref="F69:G69" si="25">SUM(F6,F16,F22,F25,F32,F36,F41,F51,F57,F65)</f>
        <v>214292701</v>
      </c>
      <c r="G69" s="329">
        <f t="shared" si="25"/>
        <v>232876929</v>
      </c>
      <c r="H69" s="312">
        <f>SUM(H6+H16+H22+H25+H32+H36+H41+H51+H57+H65)</f>
        <v>232350447</v>
      </c>
      <c r="I69" s="313">
        <f>H69/E69-1</f>
        <v>-0.16354655793140838</v>
      </c>
      <c r="J69" s="312">
        <f>SUM(J6+J16+J22+J25+J32+J36+J41+J51+J57+J65)</f>
        <v>244520775.45000002</v>
      </c>
      <c r="K69" s="312">
        <f>SUM(K6+K16+K22+K25+K32+K36+K41+K51+K57+K65)</f>
        <v>256746814.22250003</v>
      </c>
      <c r="L69" s="312">
        <f>SUM(L6+L16+L22+L25+L32+L36+L41+L51+L57+L65)</f>
        <v>269584154.93362498</v>
      </c>
    </row>
    <row r="70" spans="1:12" ht="12" customHeight="1">
      <c r="A70" s="385"/>
      <c r="B70" s="385"/>
      <c r="C70" s="385"/>
      <c r="D70" s="385"/>
      <c r="E70" s="385"/>
      <c r="F70" s="385"/>
      <c r="G70" s="385"/>
      <c r="H70" s="385"/>
      <c r="I70" s="385"/>
      <c r="J70" s="37"/>
      <c r="K70" s="37"/>
      <c r="L70" s="37"/>
    </row>
    <row r="71" spans="1:12" ht="12" customHeight="1">
      <c r="A71" s="44"/>
      <c r="B71" s="44"/>
      <c r="C71" s="44"/>
      <c r="D71" s="44"/>
      <c r="E71" s="44"/>
      <c r="F71" s="44"/>
      <c r="G71" s="44"/>
      <c r="H71" s="44"/>
      <c r="I71" s="44"/>
      <c r="J71" s="44"/>
      <c r="K71" s="44"/>
      <c r="L71" s="44"/>
    </row>
    <row r="72" spans="1:12" ht="28.15" customHeight="1">
      <c r="A72" s="44"/>
      <c r="B72" s="44"/>
      <c r="C72" s="44"/>
      <c r="D72" s="44"/>
      <c r="E72" s="44"/>
      <c r="F72" s="44"/>
      <c r="G72" s="44"/>
      <c r="H72" s="44"/>
      <c r="I72" s="44"/>
      <c r="J72" s="44"/>
      <c r="K72" s="44"/>
      <c r="L72" s="44"/>
    </row>
    <row r="73" spans="1:12" ht="16.899999999999999" customHeight="1">
      <c r="A73" s="384" t="s">
        <v>966</v>
      </c>
      <c r="B73" s="384"/>
      <c r="C73" s="384"/>
      <c r="D73" s="384"/>
      <c r="E73" s="39"/>
      <c r="F73" s="39"/>
      <c r="G73" s="39"/>
      <c r="H73" s="39"/>
      <c r="I73" s="39"/>
      <c r="J73" s="39"/>
      <c r="K73" s="39"/>
      <c r="L73" s="39"/>
    </row>
    <row r="74" spans="1:12">
      <c r="A74" s="258" t="s">
        <v>25</v>
      </c>
      <c r="B74" s="258" t="s">
        <v>3</v>
      </c>
      <c r="C74" s="259" t="s">
        <v>820</v>
      </c>
      <c r="D74" s="260" t="s">
        <v>27</v>
      </c>
      <c r="E74" s="2"/>
      <c r="F74" s="2"/>
      <c r="G74" s="2"/>
      <c r="H74" s="2"/>
      <c r="I74" s="2"/>
      <c r="J74" s="2"/>
      <c r="K74" s="2"/>
      <c r="L74" s="2"/>
    </row>
    <row r="75" spans="1:12" ht="18.75" customHeight="1">
      <c r="A75" s="251">
        <v>1</v>
      </c>
      <c r="B75" s="252" t="s">
        <v>967</v>
      </c>
      <c r="C75" s="253">
        <f>H6+H16+H22+H25+H32+H36+H41</f>
        <v>54184106</v>
      </c>
      <c r="D75" s="254">
        <f>C75/$C$78</f>
        <v>0.23319992149616997</v>
      </c>
    </row>
    <row r="76" spans="1:12" ht="102">
      <c r="A76" s="3">
        <v>2</v>
      </c>
      <c r="B76" s="4" t="s">
        <v>1002</v>
      </c>
      <c r="C76" s="5">
        <f>H51+H57</f>
        <v>178166341</v>
      </c>
      <c r="D76" s="6">
        <f t="shared" ref="D76:D77" si="26">C76/$C$78</f>
        <v>0.76680007850383003</v>
      </c>
    </row>
    <row r="77" spans="1:12" ht="25.5">
      <c r="A77" s="3">
        <v>3</v>
      </c>
      <c r="B77" s="244" t="s">
        <v>968</v>
      </c>
      <c r="C77" s="245">
        <f>H65</f>
        <v>0</v>
      </c>
      <c r="D77" s="246">
        <f t="shared" si="26"/>
        <v>0</v>
      </c>
    </row>
    <row r="78" spans="1:12">
      <c r="A78" s="261"/>
      <c r="B78" s="262" t="s">
        <v>819</v>
      </c>
      <c r="C78" s="263">
        <f>SUM(C75:C77)</f>
        <v>232350447</v>
      </c>
      <c r="D78" s="264">
        <f>SUM(D75:D77)</f>
        <v>1</v>
      </c>
    </row>
    <row r="79" spans="1:12" ht="55.15" customHeight="1">
      <c r="A79" s="382" t="s">
        <v>971</v>
      </c>
      <c r="B79" s="384"/>
      <c r="C79" s="384"/>
      <c r="D79" s="384"/>
      <c r="E79" s="39"/>
      <c r="F79" s="39"/>
      <c r="G79" s="39"/>
      <c r="H79" s="39"/>
      <c r="I79" s="39"/>
      <c r="J79" s="39"/>
      <c r="K79" s="39"/>
      <c r="L79" s="39"/>
    </row>
    <row r="80" spans="1:12">
      <c r="A80" s="258" t="s">
        <v>29</v>
      </c>
      <c r="B80" s="258" t="s">
        <v>3</v>
      </c>
      <c r="C80" s="259" t="s">
        <v>820</v>
      </c>
      <c r="D80" s="260" t="s">
        <v>27</v>
      </c>
      <c r="E80" s="2"/>
      <c r="F80" s="2"/>
      <c r="G80" s="2"/>
      <c r="H80" s="2"/>
      <c r="I80" s="2"/>
      <c r="J80" s="2"/>
      <c r="K80" s="2"/>
      <c r="L80" s="2"/>
    </row>
    <row r="81" spans="1:4">
      <c r="A81" s="251">
        <v>1.1000000000000001</v>
      </c>
      <c r="B81" s="255" t="s">
        <v>815</v>
      </c>
      <c r="C81" s="256">
        <f>'PRESUP.EGRESOS FUENTE FINANCIAM'!C433</f>
        <v>54184108.20085445</v>
      </c>
      <c r="D81" s="254">
        <f>C81/$C$88</f>
        <v>0.33339649247876235</v>
      </c>
    </row>
    <row r="82" spans="1:4">
      <c r="A82" s="3">
        <v>1.2</v>
      </c>
      <c r="B82" s="7" t="s">
        <v>30</v>
      </c>
      <c r="C82" s="8">
        <f>'PRESUP.EGRESOS FUENTE FINANCIAM'!D433</f>
        <v>0</v>
      </c>
      <c r="D82" s="6">
        <f t="shared" ref="D82:D87" si="27">C82/$C$88</f>
        <v>0</v>
      </c>
    </row>
    <row r="83" spans="1:4">
      <c r="A83" s="3">
        <v>1.3</v>
      </c>
      <c r="B83" s="7" t="s">
        <v>969</v>
      </c>
      <c r="C83" s="8">
        <f>'PRESUP.EGRESOS FUENTE FINANCIAM'!E433</f>
        <v>0</v>
      </c>
      <c r="D83" s="6">
        <f t="shared" si="27"/>
        <v>0</v>
      </c>
    </row>
    <row r="84" spans="1:4">
      <c r="A84" s="3">
        <v>1.4</v>
      </c>
      <c r="B84" s="7" t="s">
        <v>31</v>
      </c>
      <c r="C84" s="8">
        <f>'PRESUP.EGRESOS FUENTE FINANCIAM'!F433</f>
        <v>0</v>
      </c>
      <c r="D84" s="6">
        <f t="shared" si="27"/>
        <v>0</v>
      </c>
    </row>
    <row r="85" spans="1:4">
      <c r="A85" s="3">
        <v>1.5</v>
      </c>
      <c r="B85" s="7" t="s">
        <v>32</v>
      </c>
      <c r="C85" s="8">
        <f>'PRESUP.EGRESOS FUENTE FINANCIAM'!G433</f>
        <v>100647033.23877974</v>
      </c>
      <c r="D85" s="6">
        <f t="shared" si="27"/>
        <v>0.61928430631019271</v>
      </c>
    </row>
    <row r="86" spans="1:4">
      <c r="A86" s="3">
        <v>1.6</v>
      </c>
      <c r="B86" s="7" t="s">
        <v>1001</v>
      </c>
      <c r="C86" s="8">
        <f>'PRESUP.EGRESOS FUENTE FINANCIAM'!H433</f>
        <v>7690389</v>
      </c>
      <c r="D86" s="6">
        <f t="shared" si="27"/>
        <v>4.731920121104484E-2</v>
      </c>
    </row>
    <row r="87" spans="1:4">
      <c r="A87" s="247">
        <v>1.7</v>
      </c>
      <c r="B87" s="248" t="s">
        <v>970</v>
      </c>
      <c r="C87" s="249">
        <f>'PRESUP.EGRESOS FUENTE FINANCIAM'!I433</f>
        <v>0</v>
      </c>
      <c r="D87" s="246">
        <f t="shared" si="27"/>
        <v>0</v>
      </c>
    </row>
    <row r="88" spans="1:4">
      <c r="A88" s="265"/>
      <c r="B88" s="262" t="s">
        <v>819</v>
      </c>
      <c r="C88" s="263">
        <f>SUM(C81:C87)</f>
        <v>162521530.4396342</v>
      </c>
      <c r="D88" s="266">
        <f>SUM(D81:D87)</f>
        <v>0.99999999999999989</v>
      </c>
    </row>
    <row r="91" spans="1:4" ht="36.6" customHeight="1">
      <c r="A91" s="382" t="s">
        <v>972</v>
      </c>
      <c r="B91" s="382"/>
      <c r="C91" s="382"/>
      <c r="D91" s="382"/>
    </row>
    <row r="92" spans="1:4" ht="12.75" customHeight="1">
      <c r="A92" s="258"/>
      <c r="B92" s="258"/>
      <c r="C92" s="259"/>
      <c r="D92" s="260"/>
    </row>
    <row r="93" spans="1:4" ht="19.149999999999999" customHeight="1">
      <c r="A93" s="251">
        <v>2.5</v>
      </c>
      <c r="B93" s="257" t="s">
        <v>32</v>
      </c>
      <c r="C93" s="256">
        <f>'PRESUP.EGRESOS FUENTE FINANCIAM'!J433</f>
        <v>69828918.27230294</v>
      </c>
      <c r="D93" s="254">
        <f>C93/$C$96</f>
        <v>1</v>
      </c>
    </row>
    <row r="94" spans="1:4" ht="19.149999999999999" customHeight="1">
      <c r="A94" s="3">
        <v>2.6</v>
      </c>
      <c r="B94" s="7" t="s">
        <v>1001</v>
      </c>
      <c r="C94" s="8">
        <f>'PRESUP.EGRESOS FUENTE FINANCIAM'!K433</f>
        <v>0</v>
      </c>
      <c r="D94" s="6">
        <f t="shared" ref="D94:D95" si="28">C94/$C$96</f>
        <v>0</v>
      </c>
    </row>
    <row r="95" spans="1:4" ht="24" customHeight="1">
      <c r="A95" s="247">
        <v>2.7</v>
      </c>
      <c r="B95" s="250" t="s">
        <v>986</v>
      </c>
      <c r="C95" s="249">
        <f>'PRESUP.EGRESOS FUENTE FINANCIAM'!L433</f>
        <v>0</v>
      </c>
      <c r="D95" s="246">
        <f t="shared" si="28"/>
        <v>0</v>
      </c>
    </row>
    <row r="96" spans="1:4">
      <c r="A96" s="265"/>
      <c r="B96" s="262" t="s">
        <v>819</v>
      </c>
      <c r="C96" s="263">
        <f>SUM(C93:C95)</f>
        <v>69828918.27230294</v>
      </c>
      <c r="D96" s="266">
        <f>SUM(D93:D95)</f>
        <v>1</v>
      </c>
    </row>
  </sheetData>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conditionalFormatting sqref="F7">
    <cfRule type="containsBlanks" dxfId="1" priority="2">
      <formula>LEN(TRIM(F7))=0</formula>
    </cfRule>
  </conditionalFormatting>
  <conditionalFormatting sqref="E7">
    <cfRule type="containsBlanks" dxfId="0" priority="1">
      <formula>LEN(TRIM(E7))=0</formula>
    </cfRule>
  </conditionalFormatting>
  <dataValidations count="1">
    <dataValidation type="whole" operator="greaterThanOrEqual" allowBlank="1" showInputMessage="1" showErrorMessage="1" sqref="H65:H68 H61 K41:L41 H25 H32 H57 H36 H51 H22 H41 E6:H6 E66:F68 E7:F15 E17:F21 E23:F24 E26:F31 E33:F35 E37:F40 E52:F56 E58:F64 K6:L6 J6:J15 K22:L22 K25:L25 K32:L32 K36:L36 J17:J68 K51:L51 K57:L57 K65:L65">
      <formula1>0</formula1>
    </dataValidation>
  </dataValidations>
  <printOptions horizontalCentered="1"/>
  <pageMargins left="0.98425196850393704" right="0.55118110236220474" top="0.55118110236220474" bottom="1.0236220472440944" header="0.35433070866141736" footer="0.59055118110236227"/>
  <pageSetup scale="58" fitToHeight="100" orientation="landscape" horizontalDpi="4294967295" verticalDpi="4294967295" r:id="rId1"/>
  <headerFooter>
    <oddFooter xml:space="preserve">&amp;L&amp;"-,Cursiva"&amp;10       Ejercicio Fiscal 2020&amp;R&amp;"-,Cursiva"&amp;10Página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Hoja11">
    <tabColor theme="0" tint="-0.249977111117893"/>
    <pageSetUpPr fitToPage="1"/>
  </sheetPr>
  <dimension ref="A1:IZ222"/>
  <sheetViews>
    <sheetView showGridLines="0" workbookViewId="0">
      <selection activeCell="F10" sqref="F10"/>
    </sheetView>
  </sheetViews>
  <sheetFormatPr baseColWidth="10" defaultColWidth="0" defaultRowHeight="15" customHeight="1" zeroHeight="1"/>
  <cols>
    <col min="1" max="1" width="8.42578125" style="18" customWidth="1"/>
    <col min="2" max="2" width="32.85546875" style="16" customWidth="1"/>
    <col min="3" max="3" width="17.140625" style="20" customWidth="1"/>
    <col min="4" max="4" width="15.42578125" style="21" customWidth="1"/>
    <col min="5" max="5" width="18.7109375" style="16" customWidth="1"/>
    <col min="6" max="6" width="20" style="16" customWidth="1"/>
    <col min="7" max="7" width="18.85546875" style="16" customWidth="1"/>
    <col min="8" max="8" width="18.7109375" style="16" customWidth="1"/>
    <col min="9" max="9" width="23.7109375" style="16" customWidth="1"/>
    <col min="10" max="11" width="21.42578125" style="16" customWidth="1"/>
    <col min="12" max="12" width="20.42578125" style="16" customWidth="1"/>
    <col min="13" max="14" width="0" style="16" hidden="1" customWidth="1"/>
    <col min="15" max="22" width="11.42578125" style="16" hidden="1" customWidth="1"/>
    <col min="23" max="88" width="0" style="16" hidden="1" customWidth="1"/>
    <col min="89" max="16384" width="11.42578125" style="16" hidden="1"/>
  </cols>
  <sheetData>
    <row r="1" spans="1:12" ht="27" customHeight="1">
      <c r="A1" s="389" t="s">
        <v>1138</v>
      </c>
      <c r="B1" s="389"/>
      <c r="C1" s="389"/>
      <c r="D1" s="389"/>
      <c r="E1" s="389"/>
      <c r="F1" s="389"/>
      <c r="G1" s="389"/>
      <c r="H1" s="389"/>
      <c r="I1" s="389"/>
      <c r="J1" s="389"/>
      <c r="K1" s="389"/>
      <c r="L1" s="389"/>
    </row>
    <row r="2" spans="1:12" ht="21" customHeight="1">
      <c r="A2" s="390" t="str">
        <f>'ESTIMACIÓN DE INGRESOS'!A2:C2</f>
        <v>Nombre del Municipio: Tala, Jalisco</v>
      </c>
      <c r="B2" s="391"/>
      <c r="C2" s="391"/>
      <c r="D2" s="391"/>
      <c r="E2" s="391"/>
      <c r="F2" s="391"/>
      <c r="G2" s="391"/>
      <c r="H2" s="391"/>
      <c r="I2" s="391"/>
      <c r="J2" s="391"/>
      <c r="K2" s="391"/>
      <c r="L2" s="391"/>
    </row>
    <row r="3" spans="1:12" s="11" customFormat="1" ht="9.75" customHeight="1">
      <c r="A3" s="402" t="s">
        <v>4</v>
      </c>
      <c r="B3" s="402"/>
      <c r="C3" s="402"/>
      <c r="D3" s="402"/>
      <c r="E3" s="395" t="s">
        <v>990</v>
      </c>
      <c r="F3" s="395" t="s">
        <v>835</v>
      </c>
      <c r="G3" s="395" t="s">
        <v>1143</v>
      </c>
      <c r="H3" s="395" t="s">
        <v>1144</v>
      </c>
      <c r="I3" s="399" t="s">
        <v>1145</v>
      </c>
      <c r="J3" s="395" t="s">
        <v>991</v>
      </c>
      <c r="K3" s="395" t="s">
        <v>992</v>
      </c>
      <c r="L3" s="395" t="s">
        <v>993</v>
      </c>
    </row>
    <row r="4" spans="1:12" s="11" customFormat="1" ht="11.25" customHeight="1">
      <c r="A4" s="402"/>
      <c r="B4" s="402"/>
      <c r="C4" s="402"/>
      <c r="D4" s="402"/>
      <c r="E4" s="395"/>
      <c r="F4" s="395"/>
      <c r="G4" s="395"/>
      <c r="H4" s="395"/>
      <c r="I4" s="399"/>
      <c r="J4" s="395"/>
      <c r="K4" s="395"/>
      <c r="L4" s="395"/>
    </row>
    <row r="5" spans="1:12" s="11" customFormat="1" ht="15.75">
      <c r="A5" s="274" t="s">
        <v>33</v>
      </c>
      <c r="B5" s="275"/>
      <c r="C5" s="275"/>
      <c r="D5" s="275"/>
      <c r="E5" s="275"/>
      <c r="F5" s="275"/>
      <c r="G5" s="275"/>
      <c r="H5" s="274"/>
      <c r="I5" s="276"/>
      <c r="J5" s="277"/>
      <c r="K5" s="277"/>
      <c r="L5" s="278"/>
    </row>
    <row r="6" spans="1:12" s="11" customFormat="1" ht="15" customHeight="1">
      <c r="A6" s="292">
        <v>1000</v>
      </c>
      <c r="B6" s="398" t="s">
        <v>34</v>
      </c>
      <c r="C6" s="398"/>
      <c r="D6" s="398"/>
      <c r="E6" s="293">
        <f>SUM(E7:E13)</f>
        <v>112233674.92999999</v>
      </c>
      <c r="F6" s="293">
        <f>SUM(F7:F13)</f>
        <v>102592116.98</v>
      </c>
      <c r="G6" s="293">
        <f>SUM(G7:G13)</f>
        <v>129487938</v>
      </c>
      <c r="H6" s="293">
        <f>SUM(H7:H13)</f>
        <v>135260022.39193714</v>
      </c>
      <c r="I6" s="294">
        <f>H6/E6-1</f>
        <v>0.20516433660662581</v>
      </c>
      <c r="J6" s="293">
        <f>SUM(J7:J13)</f>
        <v>142023023.51153398</v>
      </c>
      <c r="K6" s="293">
        <f>SUM(K7:K13)</f>
        <v>149124174.68711072</v>
      </c>
      <c r="L6" s="293">
        <f>SUM(L7:L13)</f>
        <v>156580383.42146623</v>
      </c>
    </row>
    <row r="7" spans="1:12" s="11" customFormat="1" ht="15" customHeight="1">
      <c r="A7" s="307">
        <v>1100</v>
      </c>
      <c r="B7" s="400" t="s">
        <v>35</v>
      </c>
      <c r="C7" s="401"/>
      <c r="D7" s="401"/>
      <c r="E7" s="148">
        <v>77201489.109999999</v>
      </c>
      <c r="F7" s="148">
        <v>75670600</v>
      </c>
      <c r="G7" s="286">
        <v>73644635</v>
      </c>
      <c r="H7" s="287">
        <f>'PRESUP.EGRESOS FUENTE FINANCIAM'!M7</f>
        <v>75651368.400000006</v>
      </c>
      <c r="I7" s="288">
        <f>H7/E7-1</f>
        <v>-2.0078896506663391E-2</v>
      </c>
      <c r="J7" s="286">
        <f>(H7*0.05)+H7</f>
        <v>79433936.820000008</v>
      </c>
      <c r="K7" s="286">
        <f>(J7*0.05)+J7</f>
        <v>83405633.661000013</v>
      </c>
      <c r="L7" s="286">
        <f>(K7*0.05)+K7</f>
        <v>87575915.34405002</v>
      </c>
    </row>
    <row r="8" spans="1:12" s="11" customFormat="1" ht="15" customHeight="1">
      <c r="A8" s="307">
        <v>1200</v>
      </c>
      <c r="B8" s="396" t="s">
        <v>36</v>
      </c>
      <c r="C8" s="397"/>
      <c r="D8" s="397"/>
      <c r="E8" s="148">
        <v>9785187.5899999999</v>
      </c>
      <c r="F8" s="148">
        <v>5357048</v>
      </c>
      <c r="G8" s="280">
        <v>17029676</v>
      </c>
      <c r="H8" s="281">
        <f>'PRESUP.EGRESOS FUENTE FINANCIAM'!M12</f>
        <v>19053786.794122193</v>
      </c>
      <c r="I8" s="282">
        <f t="shared" ref="I8:I13" si="0">H8/E8-1</f>
        <v>0.94720710450091561</v>
      </c>
      <c r="J8" s="286">
        <f t="shared" ref="J8:J13" si="1">(H8*0.05)+H8</f>
        <v>20006476.133828301</v>
      </c>
      <c r="K8" s="286">
        <f t="shared" ref="K8:L13" si="2">(J8*0.05)+J8</f>
        <v>21006799.940519717</v>
      </c>
      <c r="L8" s="286">
        <f t="shared" si="2"/>
        <v>22057139.937545702</v>
      </c>
    </row>
    <row r="9" spans="1:12" s="11" customFormat="1" ht="15" customHeight="1">
      <c r="A9" s="307">
        <v>1300</v>
      </c>
      <c r="B9" s="396" t="s">
        <v>37</v>
      </c>
      <c r="C9" s="397"/>
      <c r="D9" s="397"/>
      <c r="E9" s="149">
        <v>11861710.109999999</v>
      </c>
      <c r="F9" s="149">
        <v>1339515</v>
      </c>
      <c r="G9" s="283">
        <v>12374530</v>
      </c>
      <c r="H9" s="281">
        <f>'PRESUP.EGRESOS FUENTE FINANCIAM'!M17</f>
        <v>14468843.154657556</v>
      </c>
      <c r="I9" s="282">
        <f t="shared" si="0"/>
        <v>0.21979402805162263</v>
      </c>
      <c r="J9" s="286">
        <f t="shared" si="1"/>
        <v>15192285.312390434</v>
      </c>
      <c r="K9" s="286">
        <f t="shared" si="2"/>
        <v>15951899.578009956</v>
      </c>
      <c r="L9" s="286">
        <f t="shared" si="2"/>
        <v>16749494.556910453</v>
      </c>
    </row>
    <row r="10" spans="1:12" s="11" customFormat="1" ht="15" customHeight="1">
      <c r="A10" s="307">
        <v>1400</v>
      </c>
      <c r="B10" s="396" t="s">
        <v>38</v>
      </c>
      <c r="C10" s="397"/>
      <c r="D10" s="397"/>
      <c r="E10" s="149">
        <v>6195163.5199999996</v>
      </c>
      <c r="F10" s="149">
        <v>12645604</v>
      </c>
      <c r="G10" s="283">
        <v>16642740</v>
      </c>
      <c r="H10" s="281">
        <f>'PRESUP.EGRESOS FUENTE FINANCIAM'!M26</f>
        <v>17461002.901157387</v>
      </c>
      <c r="I10" s="282">
        <f t="shared" si="0"/>
        <v>1.8184894304706565</v>
      </c>
      <c r="J10" s="286">
        <f t="shared" si="1"/>
        <v>18334053.046215255</v>
      </c>
      <c r="K10" s="286">
        <f t="shared" si="2"/>
        <v>19250755.698526017</v>
      </c>
      <c r="L10" s="286">
        <f t="shared" si="2"/>
        <v>20213293.48345232</v>
      </c>
    </row>
    <row r="11" spans="1:12" s="11" customFormat="1" ht="15" customHeight="1">
      <c r="A11" s="307">
        <v>1500</v>
      </c>
      <c r="B11" s="396" t="s">
        <v>39</v>
      </c>
      <c r="C11" s="397"/>
      <c r="D11" s="397"/>
      <c r="E11" s="149">
        <v>7190124.5999999996</v>
      </c>
      <c r="F11" s="149">
        <v>7579349.9800000004</v>
      </c>
      <c r="G11" s="283">
        <v>9796357</v>
      </c>
      <c r="H11" s="281">
        <f>'PRESUP.EGRESOS FUENTE FINANCIAM'!M31</f>
        <v>8625021.1420000009</v>
      </c>
      <c r="I11" s="282">
        <f t="shared" si="0"/>
        <v>0.19956490628827228</v>
      </c>
      <c r="J11" s="286">
        <f t="shared" si="1"/>
        <v>9056272.1991000008</v>
      </c>
      <c r="K11" s="286">
        <f t="shared" si="2"/>
        <v>9509085.8090550005</v>
      </c>
      <c r="L11" s="286">
        <f t="shared" si="2"/>
        <v>9984540.0995077509</v>
      </c>
    </row>
    <row r="12" spans="1:12" s="11" customFormat="1" ht="15" customHeight="1">
      <c r="A12" s="307">
        <v>1600</v>
      </c>
      <c r="B12" s="396" t="s">
        <v>40</v>
      </c>
      <c r="C12" s="397"/>
      <c r="D12" s="397"/>
      <c r="E12" s="149">
        <v>0</v>
      </c>
      <c r="F12" s="149">
        <v>0</v>
      </c>
      <c r="G12" s="283">
        <v>0</v>
      </c>
      <c r="H12" s="281">
        <f>'PRESUP.EGRESOS FUENTE FINANCIAM'!M38</f>
        <v>0</v>
      </c>
      <c r="I12" s="282" t="e">
        <f t="shared" si="0"/>
        <v>#DIV/0!</v>
      </c>
      <c r="J12" s="286">
        <f t="shared" si="1"/>
        <v>0</v>
      </c>
      <c r="K12" s="286">
        <f t="shared" si="2"/>
        <v>0</v>
      </c>
      <c r="L12" s="286">
        <f t="shared" si="2"/>
        <v>0</v>
      </c>
    </row>
    <row r="13" spans="1:12" s="11" customFormat="1" ht="15" customHeight="1">
      <c r="A13" s="307">
        <v>1700</v>
      </c>
      <c r="B13" s="396" t="s">
        <v>41</v>
      </c>
      <c r="C13" s="397"/>
      <c r="D13" s="397"/>
      <c r="E13" s="148">
        <v>0</v>
      </c>
      <c r="F13" s="148">
        <v>0</v>
      </c>
      <c r="G13" s="280">
        <v>0</v>
      </c>
      <c r="H13" s="281">
        <f>'PRESUP.EGRESOS FUENTE FINANCIAM'!M40</f>
        <v>0</v>
      </c>
      <c r="I13" s="282" t="e">
        <f t="shared" si="0"/>
        <v>#DIV/0!</v>
      </c>
      <c r="J13" s="286">
        <f t="shared" si="1"/>
        <v>0</v>
      </c>
      <c r="K13" s="286">
        <f t="shared" si="2"/>
        <v>0</v>
      </c>
      <c r="L13" s="286">
        <f t="shared" si="2"/>
        <v>0</v>
      </c>
    </row>
    <row r="14" spans="1:12" s="11" customFormat="1" ht="15" customHeight="1">
      <c r="A14" s="305">
        <v>2000</v>
      </c>
      <c r="B14" s="398" t="s">
        <v>42</v>
      </c>
      <c r="C14" s="398"/>
      <c r="D14" s="398"/>
      <c r="E14" s="293">
        <f>SUM(E15:E23)</f>
        <v>16161341.699999999</v>
      </c>
      <c r="F14" s="293">
        <f>SUM(F15:F23)</f>
        <v>14042644</v>
      </c>
      <c r="G14" s="293">
        <f>SUM(G15:G23)</f>
        <v>11174532</v>
      </c>
      <c r="H14" s="293">
        <f>SUM(H15:H23)</f>
        <v>8758786</v>
      </c>
      <c r="I14" s="294">
        <f>H14/E14-1</f>
        <v>-0.45804091253141432</v>
      </c>
      <c r="J14" s="293">
        <f>SUM(J15:J23)</f>
        <v>9196725.2999999989</v>
      </c>
      <c r="K14" s="293">
        <f>SUM(K15:K23)</f>
        <v>9656561.5650000013</v>
      </c>
      <c r="L14" s="293">
        <f>SUM(L15:L23)</f>
        <v>10139389.643250002</v>
      </c>
    </row>
    <row r="15" spans="1:12" s="11" customFormat="1" ht="15" customHeight="1">
      <c r="A15" s="307">
        <v>2100</v>
      </c>
      <c r="B15" s="400" t="s">
        <v>43</v>
      </c>
      <c r="C15" s="401"/>
      <c r="D15" s="401"/>
      <c r="E15" s="148">
        <v>1771347.71</v>
      </c>
      <c r="F15" s="148">
        <v>2141432</v>
      </c>
      <c r="G15" s="286">
        <v>1589636</v>
      </c>
      <c r="H15" s="287">
        <f>'PRESUP.EGRESOS FUENTE FINANCIAM'!M44</f>
        <v>1589636</v>
      </c>
      <c r="I15" s="288">
        <f>H15/E15-1</f>
        <v>-0.10258387383468603</v>
      </c>
      <c r="J15" s="286">
        <f>(H15*0.05)+H15</f>
        <v>1669117.8</v>
      </c>
      <c r="K15" s="286">
        <f>(J15*0.05)+J15</f>
        <v>1752573.69</v>
      </c>
      <c r="L15" s="286">
        <f>(K15*0.05)+K15</f>
        <v>1840202.3744999999</v>
      </c>
    </row>
    <row r="16" spans="1:12" s="11" customFormat="1" ht="15" customHeight="1">
      <c r="A16" s="307">
        <v>2200</v>
      </c>
      <c r="B16" s="396" t="s">
        <v>1003</v>
      </c>
      <c r="C16" s="397"/>
      <c r="D16" s="397"/>
      <c r="E16" s="148">
        <v>2773707.69</v>
      </c>
      <c r="F16" s="148">
        <v>1690704</v>
      </c>
      <c r="G16" s="280">
        <v>281685</v>
      </c>
      <c r="H16" s="281">
        <f>'PRESUP.EGRESOS FUENTE FINANCIAM'!M53</f>
        <v>281685</v>
      </c>
      <c r="I16" s="282">
        <f t="shared" ref="I16:I23" si="3">H16/E16-1</f>
        <v>-0.89844459781556862</v>
      </c>
      <c r="J16" s="286">
        <f t="shared" ref="J16:J23" si="4">(H16*0.05)+H16</f>
        <v>295769.25</v>
      </c>
      <c r="K16" s="286">
        <f t="shared" ref="K16:L23" si="5">(J16*0.05)+J16</f>
        <v>310557.71250000002</v>
      </c>
      <c r="L16" s="286">
        <f t="shared" si="5"/>
        <v>326085.59812500002</v>
      </c>
    </row>
    <row r="17" spans="1:12" s="11" customFormat="1" ht="15" customHeight="1">
      <c r="A17" s="307">
        <v>2300</v>
      </c>
      <c r="B17" s="396" t="s">
        <v>44</v>
      </c>
      <c r="C17" s="397"/>
      <c r="D17" s="397"/>
      <c r="E17" s="149">
        <v>0</v>
      </c>
      <c r="F17" s="149">
        <v>0</v>
      </c>
      <c r="G17" s="283">
        <v>0</v>
      </c>
      <c r="H17" s="281">
        <f>'PRESUP.EGRESOS FUENTE FINANCIAM'!M57</f>
        <v>0</v>
      </c>
      <c r="I17" s="282" t="e">
        <f t="shared" si="3"/>
        <v>#DIV/0!</v>
      </c>
      <c r="J17" s="286">
        <f t="shared" si="4"/>
        <v>0</v>
      </c>
      <c r="K17" s="286">
        <f t="shared" si="5"/>
        <v>0</v>
      </c>
      <c r="L17" s="286">
        <f t="shared" si="5"/>
        <v>0</v>
      </c>
    </row>
    <row r="18" spans="1:12" s="11" customFormat="1" ht="15" customHeight="1">
      <c r="A18" s="307">
        <v>2400</v>
      </c>
      <c r="B18" s="396" t="s">
        <v>45</v>
      </c>
      <c r="C18" s="397"/>
      <c r="D18" s="397"/>
      <c r="E18" s="149">
        <v>413003.67</v>
      </c>
      <c r="F18" s="149">
        <v>587946</v>
      </c>
      <c r="G18" s="283">
        <v>575291</v>
      </c>
      <c r="H18" s="281">
        <f>'PRESUP.EGRESOS FUENTE FINANCIAM'!M67</f>
        <v>875291</v>
      </c>
      <c r="I18" s="282">
        <f t="shared" si="3"/>
        <v>1.1193298354951664</v>
      </c>
      <c r="J18" s="286">
        <f t="shared" si="4"/>
        <v>919055.55</v>
      </c>
      <c r="K18" s="286">
        <f t="shared" si="5"/>
        <v>965008.32750000001</v>
      </c>
      <c r="L18" s="286">
        <f t="shared" si="5"/>
        <v>1013258.743875</v>
      </c>
    </row>
    <row r="19" spans="1:12" s="11" customFormat="1" ht="15" customHeight="1">
      <c r="A19" s="307">
        <v>2500</v>
      </c>
      <c r="B19" s="396" t="s">
        <v>46</v>
      </c>
      <c r="C19" s="397"/>
      <c r="D19" s="397"/>
      <c r="E19" s="149">
        <v>33632.480000000003</v>
      </c>
      <c r="F19" s="149">
        <v>13000</v>
      </c>
      <c r="G19" s="283">
        <v>828469</v>
      </c>
      <c r="H19" s="281">
        <f>'PRESUP.EGRESOS FUENTE FINANCIAM'!M77</f>
        <v>828469</v>
      </c>
      <c r="I19" s="282">
        <f t="shared" si="3"/>
        <v>23.633003572736829</v>
      </c>
      <c r="J19" s="286">
        <f t="shared" si="4"/>
        <v>869892.45</v>
      </c>
      <c r="K19" s="286">
        <f t="shared" si="5"/>
        <v>913387.07250000001</v>
      </c>
      <c r="L19" s="286">
        <f t="shared" si="5"/>
        <v>959056.426125</v>
      </c>
    </row>
    <row r="20" spans="1:12" s="11" customFormat="1" ht="15" customHeight="1">
      <c r="A20" s="307">
        <v>2600</v>
      </c>
      <c r="B20" s="396" t="s">
        <v>47</v>
      </c>
      <c r="C20" s="397"/>
      <c r="D20" s="397"/>
      <c r="E20" s="149">
        <v>8993922.9299999997</v>
      </c>
      <c r="F20" s="149">
        <v>8228929</v>
      </c>
      <c r="G20" s="283">
        <v>6816663</v>
      </c>
      <c r="H20" s="281">
        <f>'PRESUP.EGRESOS FUENTE FINANCIAM'!M85</f>
        <v>4198184</v>
      </c>
      <c r="I20" s="282">
        <f t="shared" si="3"/>
        <v>-0.53321992720255607</v>
      </c>
      <c r="J20" s="286">
        <f t="shared" si="4"/>
        <v>4408093.2</v>
      </c>
      <c r="K20" s="286">
        <f t="shared" si="5"/>
        <v>4628497.8600000003</v>
      </c>
      <c r="L20" s="286">
        <f t="shared" si="5"/>
        <v>4859922.7530000005</v>
      </c>
    </row>
    <row r="21" spans="1:12" s="11" customFormat="1" ht="15" customHeight="1">
      <c r="A21" s="307">
        <v>2700</v>
      </c>
      <c r="B21" s="396" t="s">
        <v>48</v>
      </c>
      <c r="C21" s="397"/>
      <c r="D21" s="397"/>
      <c r="E21" s="149">
        <v>2015214.85</v>
      </c>
      <c r="F21" s="149">
        <v>1368962</v>
      </c>
      <c r="G21" s="283">
        <v>759556</v>
      </c>
      <c r="H21" s="281">
        <f>'PRESUP.EGRESOS FUENTE FINANCIAM'!M88</f>
        <v>612289</v>
      </c>
      <c r="I21" s="282">
        <f t="shared" si="3"/>
        <v>-0.69616688761498557</v>
      </c>
      <c r="J21" s="286">
        <f t="shared" si="4"/>
        <v>642903.44999999995</v>
      </c>
      <c r="K21" s="286">
        <f t="shared" si="5"/>
        <v>675048.62249999994</v>
      </c>
      <c r="L21" s="286">
        <f t="shared" si="5"/>
        <v>708801.05362499994</v>
      </c>
    </row>
    <row r="22" spans="1:12" s="11" customFormat="1" ht="15" customHeight="1">
      <c r="A22" s="307">
        <v>2800</v>
      </c>
      <c r="B22" s="396" t="s">
        <v>49</v>
      </c>
      <c r="C22" s="397"/>
      <c r="D22" s="397"/>
      <c r="E22" s="149">
        <v>0</v>
      </c>
      <c r="F22" s="149"/>
      <c r="G22" s="283">
        <v>72569</v>
      </c>
      <c r="H22" s="281">
        <f>'PRESUP.EGRESOS FUENTE FINANCIAM'!M94</f>
        <v>72569</v>
      </c>
      <c r="I22" s="282" t="e">
        <f t="shared" si="3"/>
        <v>#DIV/0!</v>
      </c>
      <c r="J22" s="286">
        <f t="shared" si="4"/>
        <v>76197.45</v>
      </c>
      <c r="K22" s="286">
        <f t="shared" si="5"/>
        <v>80007.322499999995</v>
      </c>
      <c r="L22" s="286">
        <f t="shared" si="5"/>
        <v>84007.688624999995</v>
      </c>
    </row>
    <row r="23" spans="1:12" s="11" customFormat="1" ht="15" customHeight="1">
      <c r="A23" s="307">
        <v>2900</v>
      </c>
      <c r="B23" s="396" t="s">
        <v>50</v>
      </c>
      <c r="C23" s="397"/>
      <c r="D23" s="397"/>
      <c r="E23" s="149">
        <v>160512.37</v>
      </c>
      <c r="F23" s="149">
        <v>11671</v>
      </c>
      <c r="G23" s="283">
        <v>250663</v>
      </c>
      <c r="H23" s="281">
        <f>'PRESUP.EGRESOS FUENTE FINANCIAM'!M98</f>
        <v>300663</v>
      </c>
      <c r="I23" s="282">
        <f t="shared" si="3"/>
        <v>0.87314535322106335</v>
      </c>
      <c r="J23" s="286">
        <f t="shared" si="4"/>
        <v>315696.15000000002</v>
      </c>
      <c r="K23" s="286">
        <f t="shared" si="5"/>
        <v>331480.95750000002</v>
      </c>
      <c r="L23" s="286">
        <f t="shared" si="5"/>
        <v>348055.00537500001</v>
      </c>
    </row>
    <row r="24" spans="1:12" s="11" customFormat="1" ht="15" customHeight="1">
      <c r="A24" s="305">
        <v>3000</v>
      </c>
      <c r="B24" s="398" t="s">
        <v>51</v>
      </c>
      <c r="C24" s="398"/>
      <c r="D24" s="398"/>
      <c r="E24" s="293">
        <f>SUM(E25:E33)</f>
        <v>44236908.130000003</v>
      </c>
      <c r="F24" s="293">
        <f>SUM(F25:F33)</f>
        <v>40407131</v>
      </c>
      <c r="G24" s="293">
        <f>SUM(G25:G33)</f>
        <v>48726704</v>
      </c>
      <c r="H24" s="293">
        <f>SUM(H25:H33)</f>
        <v>40898294.019999996</v>
      </c>
      <c r="I24" s="294">
        <f>H24/E24-1</f>
        <v>-7.5471235471266329E-2</v>
      </c>
      <c r="J24" s="293">
        <f>SUM(J25:J33)</f>
        <v>42943208.721000001</v>
      </c>
      <c r="K24" s="293">
        <f>SUM(K25:K33)</f>
        <v>45090369.157049999</v>
      </c>
      <c r="L24" s="293">
        <f>SUM(L25:L33)</f>
        <v>47344887.614902496</v>
      </c>
    </row>
    <row r="25" spans="1:12" s="11" customFormat="1" ht="15" customHeight="1">
      <c r="A25" s="307">
        <v>3100</v>
      </c>
      <c r="B25" s="400" t="s">
        <v>52</v>
      </c>
      <c r="C25" s="401"/>
      <c r="D25" s="401"/>
      <c r="E25" s="148">
        <v>21374742.620000001</v>
      </c>
      <c r="F25" s="148">
        <v>19928832</v>
      </c>
      <c r="G25" s="286">
        <v>26783472</v>
      </c>
      <c r="H25" s="287">
        <f>'PRESUP.EGRESOS FUENTE FINANCIAM'!M109</f>
        <v>17660135</v>
      </c>
      <c r="I25" s="288">
        <f>H25/E25-1</f>
        <v>-0.17378490520509482</v>
      </c>
      <c r="J25" s="286">
        <f>(H25*0.05)+H25</f>
        <v>18543141.75</v>
      </c>
      <c r="K25" s="286">
        <f>(J25*0.05)+J25</f>
        <v>19470298.837499999</v>
      </c>
      <c r="L25" s="286">
        <f>(K25*0.05)+K25</f>
        <v>20443813.779374998</v>
      </c>
    </row>
    <row r="26" spans="1:12" s="11" customFormat="1" ht="15" customHeight="1">
      <c r="A26" s="307">
        <v>3200</v>
      </c>
      <c r="B26" s="396" t="s">
        <v>53</v>
      </c>
      <c r="C26" s="397"/>
      <c r="D26" s="397"/>
      <c r="E26" s="148">
        <v>3688286.72</v>
      </c>
      <c r="F26" s="148">
        <v>4101406</v>
      </c>
      <c r="G26" s="280">
        <v>11840461</v>
      </c>
      <c r="H26" s="281">
        <f>'PRESUP.EGRESOS FUENTE FINANCIAM'!M119</f>
        <v>12789134</v>
      </c>
      <c r="I26" s="282">
        <f t="shared" ref="I26:I32" si="6">H26/E26-1</f>
        <v>2.4674999453404749</v>
      </c>
      <c r="J26" s="286">
        <f t="shared" ref="J26:J33" si="7">(H26*0.05)+H26</f>
        <v>13428590.699999999</v>
      </c>
      <c r="K26" s="286">
        <f t="shared" ref="K26:L33" si="8">(J26*0.05)+J26</f>
        <v>14100020.234999999</v>
      </c>
      <c r="L26" s="286">
        <f t="shared" si="8"/>
        <v>14805021.246749999</v>
      </c>
    </row>
    <row r="27" spans="1:12" s="11" customFormat="1" ht="15" customHeight="1">
      <c r="A27" s="307">
        <v>3300</v>
      </c>
      <c r="B27" s="396" t="s">
        <v>54</v>
      </c>
      <c r="C27" s="397"/>
      <c r="D27" s="397"/>
      <c r="E27" s="149">
        <v>3925901.5</v>
      </c>
      <c r="F27" s="149">
        <v>3408580</v>
      </c>
      <c r="G27" s="283">
        <v>1362481</v>
      </c>
      <c r="H27" s="281">
        <f>'PRESUP.EGRESOS FUENTE FINANCIAM'!M129</f>
        <v>1071301</v>
      </c>
      <c r="I27" s="282">
        <f t="shared" si="6"/>
        <v>-0.72711974561766257</v>
      </c>
      <c r="J27" s="286">
        <f t="shared" si="7"/>
        <v>1124866.05</v>
      </c>
      <c r="K27" s="286">
        <f t="shared" si="8"/>
        <v>1181109.3525</v>
      </c>
      <c r="L27" s="286">
        <f t="shared" si="8"/>
        <v>1240164.8201250001</v>
      </c>
    </row>
    <row r="28" spans="1:12" s="11" customFormat="1" ht="15" customHeight="1">
      <c r="A28" s="307">
        <v>3400</v>
      </c>
      <c r="B28" s="396" t="s">
        <v>55</v>
      </c>
      <c r="C28" s="397"/>
      <c r="D28" s="397"/>
      <c r="E28" s="149">
        <v>852631.85</v>
      </c>
      <c r="F28" s="149">
        <v>324616</v>
      </c>
      <c r="G28" s="283">
        <v>678266</v>
      </c>
      <c r="H28" s="281">
        <f>'PRESUP.EGRESOS FUENTE FINANCIAM'!M139</f>
        <v>818667.02</v>
      </c>
      <c r="I28" s="282">
        <f t="shared" si="6"/>
        <v>-3.9835281780759124E-2</v>
      </c>
      <c r="J28" s="286">
        <f t="shared" si="7"/>
        <v>859600.37100000004</v>
      </c>
      <c r="K28" s="286">
        <f t="shared" si="8"/>
        <v>902580.38955000008</v>
      </c>
      <c r="L28" s="286">
        <f t="shared" si="8"/>
        <v>947709.40902750008</v>
      </c>
    </row>
    <row r="29" spans="1:12" s="11" customFormat="1" ht="15" customHeight="1">
      <c r="A29" s="307">
        <v>3500</v>
      </c>
      <c r="B29" s="396" t="s">
        <v>56</v>
      </c>
      <c r="C29" s="397"/>
      <c r="D29" s="397"/>
      <c r="E29" s="149">
        <v>11558122.140000001</v>
      </c>
      <c r="F29" s="149">
        <v>10657949</v>
      </c>
      <c r="G29" s="283">
        <v>3823540</v>
      </c>
      <c r="H29" s="281">
        <f>'PRESUP.EGRESOS FUENTE FINANCIAM'!M149</f>
        <v>1933642</v>
      </c>
      <c r="I29" s="282">
        <f t="shared" si="6"/>
        <v>-0.83270275425554552</v>
      </c>
      <c r="J29" s="286">
        <f t="shared" si="7"/>
        <v>2030324.1</v>
      </c>
      <c r="K29" s="286">
        <f t="shared" si="8"/>
        <v>2131840.3050000002</v>
      </c>
      <c r="L29" s="286">
        <f t="shared" si="8"/>
        <v>2238432.3202500003</v>
      </c>
    </row>
    <row r="30" spans="1:12" s="11" customFormat="1" ht="15" customHeight="1">
      <c r="A30" s="307">
        <v>3600</v>
      </c>
      <c r="B30" s="396" t="s">
        <v>57</v>
      </c>
      <c r="C30" s="397"/>
      <c r="D30" s="397"/>
      <c r="E30" s="149">
        <v>366230.63</v>
      </c>
      <c r="F30" s="149">
        <v>165299</v>
      </c>
      <c r="G30" s="283">
        <v>643345</v>
      </c>
      <c r="H30" s="281">
        <f>'PRESUP.EGRESOS FUENTE FINANCIAM'!M159</f>
        <v>363132</v>
      </c>
      <c r="I30" s="282">
        <f t="shared" si="6"/>
        <v>-8.4608706814064405E-3</v>
      </c>
      <c r="J30" s="286">
        <f t="shared" si="7"/>
        <v>381288.6</v>
      </c>
      <c r="K30" s="286">
        <f t="shared" si="8"/>
        <v>400353.02999999997</v>
      </c>
      <c r="L30" s="286">
        <f t="shared" si="8"/>
        <v>420370.68149999995</v>
      </c>
    </row>
    <row r="31" spans="1:12" s="11" customFormat="1" ht="15" customHeight="1">
      <c r="A31" s="307">
        <v>3700</v>
      </c>
      <c r="B31" s="396" t="s">
        <v>58</v>
      </c>
      <c r="C31" s="397"/>
      <c r="D31" s="397"/>
      <c r="E31" s="149">
        <v>237999.59</v>
      </c>
      <c r="F31" s="149">
        <v>117688</v>
      </c>
      <c r="G31" s="283">
        <v>95070</v>
      </c>
      <c r="H31" s="281">
        <f>'PRESUP.EGRESOS FUENTE FINANCIAM'!M167</f>
        <v>95070</v>
      </c>
      <c r="I31" s="282">
        <f t="shared" si="6"/>
        <v>-0.6005455303515439</v>
      </c>
      <c r="J31" s="286">
        <f t="shared" si="7"/>
        <v>99823.5</v>
      </c>
      <c r="K31" s="286">
        <f t="shared" si="8"/>
        <v>104814.675</v>
      </c>
      <c r="L31" s="286">
        <f t="shared" si="8"/>
        <v>110055.40875</v>
      </c>
    </row>
    <row r="32" spans="1:12" s="11" customFormat="1" ht="15" customHeight="1">
      <c r="A32" s="307">
        <v>3800</v>
      </c>
      <c r="B32" s="396" t="s">
        <v>59</v>
      </c>
      <c r="C32" s="397"/>
      <c r="D32" s="397"/>
      <c r="E32" s="149">
        <v>1727493</v>
      </c>
      <c r="F32" s="149">
        <v>1222179</v>
      </c>
      <c r="G32" s="283">
        <v>1045213</v>
      </c>
      <c r="H32" s="281">
        <f>'PRESUP.EGRESOS FUENTE FINANCIAM'!M177</f>
        <v>2500213</v>
      </c>
      <c r="I32" s="282">
        <f t="shared" si="6"/>
        <v>0.4473071670912705</v>
      </c>
      <c r="J32" s="286">
        <f t="shared" si="7"/>
        <v>2625223.65</v>
      </c>
      <c r="K32" s="286">
        <f t="shared" si="8"/>
        <v>2756484.8325</v>
      </c>
      <c r="L32" s="286">
        <f t="shared" si="8"/>
        <v>2894309.0741249998</v>
      </c>
    </row>
    <row r="33" spans="1:12" s="11" customFormat="1" ht="15" customHeight="1">
      <c r="A33" s="307">
        <v>3900</v>
      </c>
      <c r="B33" s="396" t="s">
        <v>60</v>
      </c>
      <c r="C33" s="397"/>
      <c r="D33" s="397"/>
      <c r="E33" s="149">
        <v>505500.08</v>
      </c>
      <c r="F33" s="149">
        <v>480582</v>
      </c>
      <c r="G33" s="283">
        <v>2454856</v>
      </c>
      <c r="H33" s="281">
        <f>'PRESUP.EGRESOS FUENTE FINANCIAM'!M183</f>
        <v>3667000</v>
      </c>
      <c r="I33" s="282">
        <f>H33/E33-1</f>
        <v>6.2542026106108626</v>
      </c>
      <c r="J33" s="286">
        <f t="shared" si="7"/>
        <v>3850350</v>
      </c>
      <c r="K33" s="286">
        <f t="shared" si="8"/>
        <v>4042867.5</v>
      </c>
      <c r="L33" s="286">
        <f t="shared" si="8"/>
        <v>4245010.875</v>
      </c>
    </row>
    <row r="34" spans="1:12" s="11" customFormat="1" ht="15" customHeight="1">
      <c r="A34" s="305">
        <v>4000</v>
      </c>
      <c r="B34" s="398" t="s">
        <v>61</v>
      </c>
      <c r="C34" s="398"/>
      <c r="D34" s="398"/>
      <c r="E34" s="293">
        <f>SUM(E35:E43)</f>
        <v>10557162.17</v>
      </c>
      <c r="F34" s="293">
        <f>SUM(F35:F43)</f>
        <v>5281773</v>
      </c>
      <c r="G34" s="293">
        <f>SUM(G35:G43)</f>
        <v>11024003</v>
      </c>
      <c r="H34" s="293">
        <f>SUM(H35:H43)</f>
        <v>13437129</v>
      </c>
      <c r="I34" s="294">
        <f>H34/E34-1</f>
        <v>0.27279744154957886</v>
      </c>
      <c r="J34" s="293">
        <f>SUM(J35:J43)</f>
        <v>14108985.449999999</v>
      </c>
      <c r="K34" s="293">
        <f>SUM(K35:K43)</f>
        <v>14814434.7225</v>
      </c>
      <c r="L34" s="293">
        <f>SUM(L35:L43)</f>
        <v>15555156.458625</v>
      </c>
    </row>
    <row r="35" spans="1:12" s="11" customFormat="1" ht="15.75">
      <c r="A35" s="306">
        <v>4100</v>
      </c>
      <c r="B35" s="407" t="s">
        <v>1004</v>
      </c>
      <c r="C35" s="408"/>
      <c r="D35" s="408"/>
      <c r="E35" s="148">
        <v>0</v>
      </c>
      <c r="F35" s="148"/>
      <c r="G35" s="286">
        <v>0</v>
      </c>
      <c r="H35" s="287">
        <f>'PRESUP.EGRESOS FUENTE FINANCIAM'!M194</f>
        <v>0</v>
      </c>
      <c r="I35" s="288" t="e">
        <f t="shared" ref="I35:I77" si="9">H35/E35-1</f>
        <v>#DIV/0!</v>
      </c>
      <c r="J35" s="286">
        <f>(H35*0.05)+H35</f>
        <v>0</v>
      </c>
      <c r="K35" s="286">
        <f>(J35*0.05)+J35</f>
        <v>0</v>
      </c>
      <c r="L35" s="286">
        <f>(K35*0.05)+K35</f>
        <v>0</v>
      </c>
    </row>
    <row r="36" spans="1:12" s="11" customFormat="1" ht="15" customHeight="1">
      <c r="A36" s="306">
        <v>4200</v>
      </c>
      <c r="B36" s="405" t="s">
        <v>62</v>
      </c>
      <c r="C36" s="406"/>
      <c r="D36" s="406"/>
      <c r="E36" s="149">
        <v>0</v>
      </c>
      <c r="F36" s="149"/>
      <c r="G36" s="283">
        <v>0</v>
      </c>
      <c r="H36" s="281">
        <f>'PRESUP.EGRESOS FUENTE FINANCIAM'!M204</f>
        <v>0</v>
      </c>
      <c r="I36" s="282" t="e">
        <f t="shared" si="9"/>
        <v>#DIV/0!</v>
      </c>
      <c r="J36" s="286">
        <f t="shared" ref="J36:J43" si="10">(H36*0.05)+H36</f>
        <v>0</v>
      </c>
      <c r="K36" s="286">
        <f t="shared" ref="K36:L43" si="11">(J36*0.05)+J36</f>
        <v>0</v>
      </c>
      <c r="L36" s="286">
        <f t="shared" si="11"/>
        <v>0</v>
      </c>
    </row>
    <row r="37" spans="1:12" s="11" customFormat="1" ht="15" customHeight="1">
      <c r="A37" s="306">
        <v>4300</v>
      </c>
      <c r="B37" s="405" t="s">
        <v>63</v>
      </c>
      <c r="C37" s="406"/>
      <c r="D37" s="406"/>
      <c r="E37" s="149">
        <v>0</v>
      </c>
      <c r="F37" s="149"/>
      <c r="G37" s="283">
        <v>0</v>
      </c>
      <c r="H37" s="281">
        <f>'PRESUP.EGRESOS FUENTE FINANCIAM'!M210</f>
        <v>1200000</v>
      </c>
      <c r="I37" s="282" t="e">
        <f t="shared" si="9"/>
        <v>#DIV/0!</v>
      </c>
      <c r="J37" s="286">
        <f t="shared" si="10"/>
        <v>1260000</v>
      </c>
      <c r="K37" s="286">
        <f t="shared" si="11"/>
        <v>1323000</v>
      </c>
      <c r="L37" s="286">
        <f t="shared" si="11"/>
        <v>1389150</v>
      </c>
    </row>
    <row r="38" spans="1:12" s="11" customFormat="1" ht="15" customHeight="1">
      <c r="A38" s="306">
        <v>4400</v>
      </c>
      <c r="B38" s="405" t="s">
        <v>64</v>
      </c>
      <c r="C38" s="406"/>
      <c r="D38" s="406"/>
      <c r="E38" s="148">
        <v>9429384.3399999999</v>
      </c>
      <c r="F38" s="148">
        <v>4445210</v>
      </c>
      <c r="G38" s="280">
        <v>10760074</v>
      </c>
      <c r="H38" s="281">
        <f>'PRESUP.EGRESOS FUENTE FINANCIAM'!M220</f>
        <v>11973200</v>
      </c>
      <c r="I38" s="282">
        <f>H38/E38-1</f>
        <v>0.26977537114581129</v>
      </c>
      <c r="J38" s="286">
        <f t="shared" si="10"/>
        <v>12571860</v>
      </c>
      <c r="K38" s="286">
        <f t="shared" si="11"/>
        <v>13200453</v>
      </c>
      <c r="L38" s="286">
        <f t="shared" si="11"/>
        <v>13860475.65</v>
      </c>
    </row>
    <row r="39" spans="1:12" s="11" customFormat="1" ht="15" customHeight="1">
      <c r="A39" s="306">
        <v>4500</v>
      </c>
      <c r="B39" s="396" t="s">
        <v>65</v>
      </c>
      <c r="C39" s="397"/>
      <c r="D39" s="397"/>
      <c r="E39" s="149">
        <v>1127777.83</v>
      </c>
      <c r="F39" s="149">
        <v>836563</v>
      </c>
      <c r="G39" s="283">
        <v>0</v>
      </c>
      <c r="H39" s="281">
        <f>'PRESUP.EGRESOS FUENTE FINANCIAM'!M229</f>
        <v>0</v>
      </c>
      <c r="I39" s="282">
        <f>H39/E39-1</f>
        <v>-1</v>
      </c>
      <c r="J39" s="286">
        <f t="shared" si="10"/>
        <v>0</v>
      </c>
      <c r="K39" s="286">
        <f t="shared" si="11"/>
        <v>0</v>
      </c>
      <c r="L39" s="286">
        <f t="shared" si="11"/>
        <v>0</v>
      </c>
    </row>
    <row r="40" spans="1:12" s="11" customFormat="1" ht="15" customHeight="1">
      <c r="A40" s="306">
        <v>4600</v>
      </c>
      <c r="B40" s="396" t="s">
        <v>66</v>
      </c>
      <c r="C40" s="397"/>
      <c r="D40" s="397"/>
      <c r="E40" s="149">
        <v>0</v>
      </c>
      <c r="F40" s="149"/>
      <c r="G40" s="283">
        <v>0</v>
      </c>
      <c r="H40" s="281">
        <f>'PRESUP.EGRESOS FUENTE FINANCIAM'!M233</f>
        <v>0</v>
      </c>
      <c r="I40" s="282" t="e">
        <f>H40/E40-1</f>
        <v>#DIV/0!</v>
      </c>
      <c r="J40" s="286">
        <f t="shared" si="10"/>
        <v>0</v>
      </c>
      <c r="K40" s="286">
        <f t="shared" si="11"/>
        <v>0</v>
      </c>
      <c r="L40" s="286">
        <f t="shared" si="11"/>
        <v>0</v>
      </c>
    </row>
    <row r="41" spans="1:12" s="11" customFormat="1" ht="15" customHeight="1">
      <c r="A41" s="306">
        <v>4700</v>
      </c>
      <c r="B41" s="396" t="s">
        <v>67</v>
      </c>
      <c r="C41" s="397"/>
      <c r="D41" s="397"/>
      <c r="E41" s="149">
        <v>0</v>
      </c>
      <c r="F41" s="149"/>
      <c r="G41" s="283">
        <v>0</v>
      </c>
      <c r="H41" s="281">
        <f>'PRESUP.EGRESOS FUENTE FINANCIAM'!M241</f>
        <v>0</v>
      </c>
      <c r="I41" s="282" t="e">
        <f>H41/E41-1</f>
        <v>#DIV/0!</v>
      </c>
      <c r="J41" s="286">
        <f t="shared" si="10"/>
        <v>0</v>
      </c>
      <c r="K41" s="286">
        <f t="shared" si="11"/>
        <v>0</v>
      </c>
      <c r="L41" s="286">
        <f t="shared" si="11"/>
        <v>0</v>
      </c>
    </row>
    <row r="42" spans="1:12" s="11" customFormat="1" ht="15" customHeight="1">
      <c r="A42" s="306">
        <v>4800</v>
      </c>
      <c r="B42" s="396" t="s">
        <v>68</v>
      </c>
      <c r="C42" s="397"/>
      <c r="D42" s="397"/>
      <c r="E42" s="149">
        <v>0</v>
      </c>
      <c r="F42" s="149"/>
      <c r="G42" s="283">
        <v>263929</v>
      </c>
      <c r="H42" s="281">
        <f>'PRESUP.EGRESOS FUENTE FINANCIAM'!M243</f>
        <v>263929</v>
      </c>
      <c r="I42" s="282" t="e">
        <f>H42/E42-1</f>
        <v>#DIV/0!</v>
      </c>
      <c r="J42" s="286">
        <f t="shared" si="10"/>
        <v>277125.45</v>
      </c>
      <c r="K42" s="286">
        <f t="shared" si="11"/>
        <v>290981.72250000003</v>
      </c>
      <c r="L42" s="286">
        <f t="shared" si="11"/>
        <v>305530.80862500006</v>
      </c>
    </row>
    <row r="43" spans="1:12" s="11" customFormat="1" ht="15" customHeight="1">
      <c r="A43" s="306">
        <v>4900</v>
      </c>
      <c r="B43" s="405" t="s">
        <v>69</v>
      </c>
      <c r="C43" s="406"/>
      <c r="D43" s="406"/>
      <c r="E43" s="148">
        <v>0</v>
      </c>
      <c r="F43" s="148"/>
      <c r="G43" s="280">
        <v>0</v>
      </c>
      <c r="H43" s="281">
        <f>'PRESUP.EGRESOS FUENTE FINANCIAM'!M249</f>
        <v>0</v>
      </c>
      <c r="I43" s="282" t="e">
        <f t="shared" si="9"/>
        <v>#DIV/0!</v>
      </c>
      <c r="J43" s="286">
        <f t="shared" si="10"/>
        <v>0</v>
      </c>
      <c r="K43" s="286">
        <f t="shared" si="11"/>
        <v>0</v>
      </c>
      <c r="L43" s="286">
        <f t="shared" si="11"/>
        <v>0</v>
      </c>
    </row>
    <row r="44" spans="1:12" s="11" customFormat="1" ht="15" customHeight="1">
      <c r="A44" s="305">
        <v>5000</v>
      </c>
      <c r="B44" s="398" t="s">
        <v>70</v>
      </c>
      <c r="C44" s="398"/>
      <c r="D44" s="398"/>
      <c r="E44" s="293">
        <f>SUM(E45:E53)</f>
        <v>7306945.8399999999</v>
      </c>
      <c r="F44" s="293">
        <f>SUM(F45:F53)</f>
        <v>6669483</v>
      </c>
      <c r="G44" s="293">
        <f>SUM(G45:G53)</f>
        <v>6312491</v>
      </c>
      <c r="H44" s="293">
        <f>SUM(H45:H53)</f>
        <v>13228710</v>
      </c>
      <c r="I44" s="294">
        <f t="shared" si="9"/>
        <v>0.81042945844525383</v>
      </c>
      <c r="J44" s="293">
        <f>SUM(J45:J53)</f>
        <v>13890145.5</v>
      </c>
      <c r="K44" s="293">
        <f>SUM(K45:K53)</f>
        <v>14584652.775</v>
      </c>
      <c r="L44" s="293">
        <f>SUM(L45:L53)</f>
        <v>15313885.41375</v>
      </c>
    </row>
    <row r="45" spans="1:12" s="11" customFormat="1" ht="15" customHeight="1">
      <c r="A45" s="306">
        <v>5100</v>
      </c>
      <c r="B45" s="407" t="s">
        <v>71</v>
      </c>
      <c r="C45" s="408"/>
      <c r="D45" s="408"/>
      <c r="E45" s="148">
        <v>609012.57999999996</v>
      </c>
      <c r="F45" s="148">
        <v>378229</v>
      </c>
      <c r="G45" s="286">
        <v>663673</v>
      </c>
      <c r="H45" s="287">
        <f>'PRESUP.EGRESOS FUENTE FINANCIAM'!M254</f>
        <v>713673</v>
      </c>
      <c r="I45" s="288">
        <f t="shared" si="9"/>
        <v>0.17185264054808203</v>
      </c>
      <c r="J45" s="286">
        <f>(H45*0.05)+H45</f>
        <v>749356.65</v>
      </c>
      <c r="K45" s="286">
        <f>(J45*0.05)+J45</f>
        <v>786824.48250000004</v>
      </c>
      <c r="L45" s="286">
        <f>(K45*0.05)+K45</f>
        <v>826165.70662500011</v>
      </c>
    </row>
    <row r="46" spans="1:12" s="11" customFormat="1" ht="15" customHeight="1">
      <c r="A46" s="306">
        <v>5200</v>
      </c>
      <c r="B46" s="405" t="s">
        <v>72</v>
      </c>
      <c r="C46" s="406"/>
      <c r="D46" s="406"/>
      <c r="E46" s="148">
        <v>209470</v>
      </c>
      <c r="F46" s="148">
        <v>449900</v>
      </c>
      <c r="G46" s="280">
        <v>0</v>
      </c>
      <c r="H46" s="281">
        <f>'PRESUP.EGRESOS FUENTE FINANCIAM'!M261</f>
        <v>0</v>
      </c>
      <c r="I46" s="282">
        <f t="shared" si="9"/>
        <v>-1</v>
      </c>
      <c r="J46" s="286">
        <f t="shared" ref="J46:J53" si="12">(H46*0.05)+H46</f>
        <v>0</v>
      </c>
      <c r="K46" s="286">
        <f t="shared" ref="K46:L53" si="13">(J46*0.05)+J46</f>
        <v>0</v>
      </c>
      <c r="L46" s="286">
        <f t="shared" si="13"/>
        <v>0</v>
      </c>
    </row>
    <row r="47" spans="1:12" s="11" customFormat="1" ht="15" customHeight="1">
      <c r="A47" s="306">
        <v>5300</v>
      </c>
      <c r="B47" s="405" t="s">
        <v>73</v>
      </c>
      <c r="C47" s="406"/>
      <c r="D47" s="406"/>
      <c r="E47" s="148"/>
      <c r="F47" s="148"/>
      <c r="G47" s="280">
        <v>0</v>
      </c>
      <c r="H47" s="281">
        <f>'PRESUP.EGRESOS FUENTE FINANCIAM'!M266</f>
        <v>0</v>
      </c>
      <c r="I47" s="282" t="e">
        <f t="shared" si="9"/>
        <v>#DIV/0!</v>
      </c>
      <c r="J47" s="286">
        <f t="shared" si="12"/>
        <v>0</v>
      </c>
      <c r="K47" s="286">
        <f t="shared" si="13"/>
        <v>0</v>
      </c>
      <c r="L47" s="286">
        <f t="shared" si="13"/>
        <v>0</v>
      </c>
    </row>
    <row r="48" spans="1:12" s="11" customFormat="1" ht="15" customHeight="1">
      <c r="A48" s="306">
        <v>5400</v>
      </c>
      <c r="B48" s="405" t="s">
        <v>74</v>
      </c>
      <c r="C48" s="406"/>
      <c r="D48" s="406"/>
      <c r="E48" s="148">
        <v>5167790.3499999996</v>
      </c>
      <c r="F48" s="148">
        <v>3919994</v>
      </c>
      <c r="G48" s="280">
        <v>0</v>
      </c>
      <c r="H48" s="281">
        <f>'PRESUP.EGRESOS FUENTE FINANCIAM'!M269</f>
        <v>0</v>
      </c>
      <c r="I48" s="282">
        <f t="shared" ref="I48:I53" si="14">H48/E48-1</f>
        <v>-1</v>
      </c>
      <c r="J48" s="286">
        <f t="shared" si="12"/>
        <v>0</v>
      </c>
      <c r="K48" s="286">
        <f t="shared" si="13"/>
        <v>0</v>
      </c>
      <c r="L48" s="286">
        <f t="shared" si="13"/>
        <v>0</v>
      </c>
    </row>
    <row r="49" spans="1:260" s="11" customFormat="1" ht="15" customHeight="1">
      <c r="A49" s="306">
        <v>5500</v>
      </c>
      <c r="B49" s="396" t="s">
        <v>75</v>
      </c>
      <c r="C49" s="397"/>
      <c r="D49" s="397"/>
      <c r="E49" s="149">
        <v>99800.95</v>
      </c>
      <c r="F49" s="149">
        <v>814092</v>
      </c>
      <c r="G49" s="283">
        <v>0</v>
      </c>
      <c r="H49" s="281">
        <f>'PRESUP.EGRESOS FUENTE FINANCIAM'!M276</f>
        <v>50000</v>
      </c>
      <c r="I49" s="282">
        <f t="shared" si="14"/>
        <v>-0.49900276500373997</v>
      </c>
      <c r="J49" s="286">
        <f t="shared" si="12"/>
        <v>52500</v>
      </c>
      <c r="K49" s="286">
        <f t="shared" si="13"/>
        <v>55125</v>
      </c>
      <c r="L49" s="286">
        <f t="shared" si="13"/>
        <v>57881.25</v>
      </c>
    </row>
    <row r="50" spans="1:260" s="11" customFormat="1" ht="15" customHeight="1">
      <c r="A50" s="306">
        <v>5600</v>
      </c>
      <c r="B50" s="396" t="s">
        <v>76</v>
      </c>
      <c r="C50" s="397"/>
      <c r="D50" s="397"/>
      <c r="E50" s="149">
        <v>1220871.96</v>
      </c>
      <c r="F50" s="149">
        <v>958211</v>
      </c>
      <c r="G50" s="283">
        <v>3488818</v>
      </c>
      <c r="H50" s="281">
        <f>'PRESUP.EGRESOS FUENTE FINANCIAM'!M278</f>
        <v>12366037</v>
      </c>
      <c r="I50" s="282">
        <f t="shared" si="14"/>
        <v>9.128856591972184</v>
      </c>
      <c r="J50" s="286">
        <f t="shared" si="12"/>
        <v>12984338.85</v>
      </c>
      <c r="K50" s="286">
        <f t="shared" si="13"/>
        <v>13633555.7925</v>
      </c>
      <c r="L50" s="286">
        <f t="shared" si="13"/>
        <v>14315233.582125001</v>
      </c>
    </row>
    <row r="51" spans="1:260" s="11" customFormat="1" ht="15" customHeight="1">
      <c r="A51" s="306">
        <v>5700</v>
      </c>
      <c r="B51" s="396" t="s">
        <v>77</v>
      </c>
      <c r="C51" s="397"/>
      <c r="D51" s="397"/>
      <c r="E51" s="149"/>
      <c r="F51" s="149"/>
      <c r="G51" s="283">
        <v>0</v>
      </c>
      <c r="H51" s="281">
        <f>'PRESUP.EGRESOS FUENTE FINANCIAM'!M287</f>
        <v>0</v>
      </c>
      <c r="I51" s="282" t="e">
        <f t="shared" si="14"/>
        <v>#DIV/0!</v>
      </c>
      <c r="J51" s="286">
        <f t="shared" si="12"/>
        <v>0</v>
      </c>
      <c r="K51" s="286">
        <f t="shared" si="13"/>
        <v>0</v>
      </c>
      <c r="L51" s="286">
        <f t="shared" si="13"/>
        <v>0</v>
      </c>
    </row>
    <row r="52" spans="1:260" s="11" customFormat="1" ht="15" customHeight="1">
      <c r="A52" s="306">
        <v>5800</v>
      </c>
      <c r="B52" s="396" t="s">
        <v>78</v>
      </c>
      <c r="C52" s="397"/>
      <c r="D52" s="397"/>
      <c r="E52" s="149"/>
      <c r="F52" s="149"/>
      <c r="G52" s="283">
        <v>1000000</v>
      </c>
      <c r="H52" s="281">
        <f>'PRESUP.EGRESOS FUENTE FINANCIAM'!M297</f>
        <v>0</v>
      </c>
      <c r="I52" s="282" t="e">
        <f t="shared" si="14"/>
        <v>#DIV/0!</v>
      </c>
      <c r="J52" s="286">
        <f t="shared" si="12"/>
        <v>0</v>
      </c>
      <c r="K52" s="286">
        <f t="shared" si="13"/>
        <v>0</v>
      </c>
      <c r="L52" s="286">
        <f t="shared" si="13"/>
        <v>0</v>
      </c>
    </row>
    <row r="53" spans="1:260" s="11" customFormat="1" ht="15" customHeight="1">
      <c r="A53" s="306">
        <v>5900</v>
      </c>
      <c r="B53" s="405" t="s">
        <v>79</v>
      </c>
      <c r="C53" s="406"/>
      <c r="D53" s="406"/>
      <c r="E53" s="148"/>
      <c r="F53" s="148">
        <v>149057</v>
      </c>
      <c r="G53" s="280">
        <v>1160000</v>
      </c>
      <c r="H53" s="281">
        <f>'PRESUP.EGRESOS FUENTE FINANCIAM'!M302</f>
        <v>99000</v>
      </c>
      <c r="I53" s="282" t="e">
        <f t="shared" si="14"/>
        <v>#DIV/0!</v>
      </c>
      <c r="J53" s="286">
        <f t="shared" si="12"/>
        <v>103950</v>
      </c>
      <c r="K53" s="286">
        <f t="shared" si="13"/>
        <v>109147.5</v>
      </c>
      <c r="L53" s="286">
        <f t="shared" si="13"/>
        <v>114604.875</v>
      </c>
    </row>
    <row r="54" spans="1:260" s="11" customFormat="1" ht="15" customHeight="1">
      <c r="A54" s="305">
        <v>6000</v>
      </c>
      <c r="B54" s="398" t="s">
        <v>80</v>
      </c>
      <c r="C54" s="398"/>
      <c r="D54" s="398"/>
      <c r="E54" s="293">
        <f>SUM(E55:E57)</f>
        <v>61552108.059999995</v>
      </c>
      <c r="F54" s="293">
        <f>SUM(F55:F57)</f>
        <v>27847155</v>
      </c>
      <c r="G54" s="293">
        <f>SUM(G55:G57)</f>
        <v>16991304</v>
      </c>
      <c r="H54" s="293">
        <f>SUM(H55:H57)</f>
        <v>10308186</v>
      </c>
      <c r="I54" s="294">
        <f t="shared" si="9"/>
        <v>-0.83252911516934969</v>
      </c>
      <c r="J54" s="293">
        <f>SUM(J55:J57)</f>
        <v>10823595.300000001</v>
      </c>
      <c r="K54" s="293">
        <f>SUM(K55:K57)</f>
        <v>11364775.065000001</v>
      </c>
      <c r="L54" s="293">
        <f>SUM(L55:L57)</f>
        <v>11933013.81825</v>
      </c>
    </row>
    <row r="55" spans="1:260" s="11" customFormat="1" ht="15" customHeight="1">
      <c r="A55" s="306">
        <v>6100</v>
      </c>
      <c r="B55" s="407" t="s">
        <v>81</v>
      </c>
      <c r="C55" s="408"/>
      <c r="D55" s="408"/>
      <c r="E55" s="150">
        <v>59961613.549999997</v>
      </c>
      <c r="F55" s="150">
        <v>27847155</v>
      </c>
      <c r="G55" s="286">
        <v>16991304</v>
      </c>
      <c r="H55" s="287">
        <f>'PRESUP.EGRESOS FUENTE FINANCIAM'!M313</f>
        <v>10308186</v>
      </c>
      <c r="I55" s="288">
        <f t="shared" si="9"/>
        <v>-0.82808691444895244</v>
      </c>
      <c r="J55" s="286">
        <f>(H55*0.05)+H55</f>
        <v>10823595.300000001</v>
      </c>
      <c r="K55" s="286">
        <f>(J55*0.05)+J55</f>
        <v>11364775.065000001</v>
      </c>
      <c r="L55" s="286">
        <f>(K55*0.05)+K55</f>
        <v>11933013.81825</v>
      </c>
    </row>
    <row r="56" spans="1:260" s="11" customFormat="1" ht="15" customHeight="1">
      <c r="A56" s="306">
        <v>6200</v>
      </c>
      <c r="B56" s="405" t="s">
        <v>82</v>
      </c>
      <c r="C56" s="406"/>
      <c r="D56" s="406"/>
      <c r="E56" s="148">
        <v>1590494.51</v>
      </c>
      <c r="F56" s="148"/>
      <c r="G56" s="280">
        <v>0</v>
      </c>
      <c r="H56" s="281">
        <f>'PRESUP.EGRESOS FUENTE FINANCIAM'!M322</f>
        <v>0</v>
      </c>
      <c r="I56" s="282">
        <f t="shared" si="9"/>
        <v>-1</v>
      </c>
      <c r="J56" s="286">
        <f t="shared" ref="J56:J57" si="15">(H56*0.05)+H56</f>
        <v>0</v>
      </c>
      <c r="K56" s="286">
        <f t="shared" ref="K56:L57" si="16">(J56*0.05)+J56</f>
        <v>0</v>
      </c>
      <c r="L56" s="286">
        <f t="shared" si="16"/>
        <v>0</v>
      </c>
    </row>
    <row r="57" spans="1:260" s="11" customFormat="1" ht="15" customHeight="1">
      <c r="A57" s="306">
        <v>6300</v>
      </c>
      <c r="B57" s="405" t="s">
        <v>83</v>
      </c>
      <c r="C57" s="406"/>
      <c r="D57" s="406"/>
      <c r="E57" s="148"/>
      <c r="F57" s="148"/>
      <c r="G57" s="280">
        <v>0</v>
      </c>
      <c r="H57" s="281">
        <f>'PRESUP.EGRESOS FUENTE FINANCIAM'!M331</f>
        <v>0</v>
      </c>
      <c r="I57" s="282" t="e">
        <f t="shared" si="9"/>
        <v>#DIV/0!</v>
      </c>
      <c r="J57" s="286">
        <f t="shared" si="15"/>
        <v>0</v>
      </c>
      <c r="K57" s="286">
        <f t="shared" si="16"/>
        <v>0</v>
      </c>
      <c r="L57" s="286">
        <f t="shared" si="16"/>
        <v>0</v>
      </c>
    </row>
    <row r="58" spans="1:260" s="11" customFormat="1" ht="15.75" customHeight="1">
      <c r="A58" s="305">
        <v>7000</v>
      </c>
      <c r="B58" s="398" t="s">
        <v>84</v>
      </c>
      <c r="C58" s="398"/>
      <c r="D58" s="398"/>
      <c r="E58" s="293">
        <f>SUM(E59:E65)</f>
        <v>0</v>
      </c>
      <c r="F58" s="293">
        <f>SUM(F59:F65)</f>
        <v>0</v>
      </c>
      <c r="G58" s="293">
        <f>SUM(G59:G65)</f>
        <v>0</v>
      </c>
      <c r="H58" s="293">
        <f>SUM(H59:H65)</f>
        <v>0</v>
      </c>
      <c r="I58" s="294" t="e">
        <f t="shared" si="9"/>
        <v>#DIV/0!</v>
      </c>
      <c r="J58" s="293">
        <f>SUM(J59:J65)</f>
        <v>0</v>
      </c>
      <c r="K58" s="293">
        <f>SUM(K59:K65)</f>
        <v>0</v>
      </c>
      <c r="L58" s="293">
        <f>SUM(L59:L65)</f>
        <v>0</v>
      </c>
    </row>
    <row r="59" spans="1:260" s="11" customFormat="1" ht="15.75">
      <c r="A59" s="306">
        <v>7100</v>
      </c>
      <c r="B59" s="407" t="s">
        <v>85</v>
      </c>
      <c r="C59" s="408"/>
      <c r="D59" s="408"/>
      <c r="E59" s="152"/>
      <c r="F59" s="152"/>
      <c r="G59" s="289">
        <v>0</v>
      </c>
      <c r="H59" s="287">
        <f>'PRESUP.EGRESOS FUENTE FINANCIAM'!M335</f>
        <v>0</v>
      </c>
      <c r="I59" s="288" t="e">
        <f t="shared" si="9"/>
        <v>#DIV/0!</v>
      </c>
      <c r="J59" s="286">
        <f>(H59*0.05)+H59</f>
        <v>0</v>
      </c>
      <c r="K59" s="286">
        <f>(J59*0.05)+J59</f>
        <v>0</v>
      </c>
      <c r="L59" s="286">
        <f>(K59*0.05)+K59</f>
        <v>0</v>
      </c>
      <c r="M59" s="12">
        <v>61</v>
      </c>
      <c r="N59" s="403"/>
      <c r="O59" s="403"/>
      <c r="P59" s="404"/>
      <c r="Q59" s="13">
        <v>61</v>
      </c>
      <c r="R59" s="403"/>
      <c r="S59" s="403"/>
      <c r="T59" s="404"/>
      <c r="U59" s="13">
        <v>61</v>
      </c>
      <c r="V59" s="403"/>
      <c r="W59" s="403"/>
      <c r="X59" s="404"/>
      <c r="Y59" s="13">
        <v>61</v>
      </c>
      <c r="Z59" s="403"/>
      <c r="AA59" s="403"/>
      <c r="AB59" s="404"/>
      <c r="AC59" s="13">
        <v>61</v>
      </c>
      <c r="AD59" s="403"/>
      <c r="AE59" s="403"/>
      <c r="AF59" s="404"/>
      <c r="AG59" s="13">
        <v>61</v>
      </c>
      <c r="AH59" s="403"/>
      <c r="AI59" s="403"/>
      <c r="AJ59" s="404"/>
      <c r="AK59" s="13">
        <v>61</v>
      </c>
      <c r="AL59" s="403"/>
      <c r="AM59" s="403"/>
      <c r="AN59" s="404"/>
      <c r="AO59" s="13">
        <v>61</v>
      </c>
      <c r="AP59" s="403"/>
      <c r="AQ59" s="403"/>
      <c r="AR59" s="404"/>
      <c r="AS59" s="13">
        <v>61</v>
      </c>
      <c r="AT59" s="403"/>
      <c r="AU59" s="403"/>
      <c r="AV59" s="404"/>
      <c r="AW59" s="13">
        <v>61</v>
      </c>
      <c r="AX59" s="403"/>
      <c r="AY59" s="403"/>
      <c r="AZ59" s="404"/>
      <c r="BA59" s="13">
        <v>61</v>
      </c>
      <c r="BB59" s="403"/>
      <c r="BC59" s="403"/>
      <c r="BD59" s="404"/>
      <c r="BE59" s="13">
        <v>61</v>
      </c>
      <c r="BF59" s="403"/>
      <c r="BG59" s="403"/>
      <c r="BH59" s="404"/>
      <c r="BI59" s="13">
        <v>61</v>
      </c>
      <c r="BJ59" s="403"/>
      <c r="BK59" s="403"/>
      <c r="BL59" s="404"/>
      <c r="BM59" s="13">
        <v>61</v>
      </c>
      <c r="BN59" s="403"/>
      <c r="BO59" s="403"/>
      <c r="BP59" s="404"/>
      <c r="BQ59" s="13">
        <v>61</v>
      </c>
      <c r="BR59" s="403"/>
      <c r="BS59" s="403"/>
      <c r="BT59" s="404"/>
      <c r="BU59" s="13">
        <v>61</v>
      </c>
      <c r="BV59" s="403"/>
      <c r="BW59" s="403"/>
      <c r="BX59" s="404"/>
      <c r="BY59" s="13">
        <v>61</v>
      </c>
      <c r="BZ59" s="403"/>
      <c r="CA59" s="403"/>
      <c r="CB59" s="404"/>
      <c r="CC59" s="13">
        <v>61</v>
      </c>
      <c r="CD59" s="403"/>
      <c r="CE59" s="403"/>
      <c r="CF59" s="404"/>
      <c r="CG59" s="13">
        <v>61</v>
      </c>
      <c r="CH59" s="403"/>
      <c r="CI59" s="403"/>
      <c r="CJ59" s="404"/>
      <c r="CK59" s="13">
        <v>61</v>
      </c>
      <c r="CL59" s="403"/>
      <c r="CM59" s="403"/>
      <c r="CN59" s="404"/>
      <c r="CO59" s="13">
        <v>61</v>
      </c>
      <c r="CP59" s="403"/>
      <c r="CQ59" s="403"/>
      <c r="CR59" s="404"/>
      <c r="CS59" s="13">
        <v>61</v>
      </c>
      <c r="CT59" s="403"/>
      <c r="CU59" s="403"/>
      <c r="CV59" s="404"/>
      <c r="CW59" s="13">
        <v>61</v>
      </c>
      <c r="CX59" s="403"/>
      <c r="CY59" s="403"/>
      <c r="CZ59" s="404"/>
      <c r="DA59" s="13">
        <v>61</v>
      </c>
      <c r="DB59" s="403"/>
      <c r="DC59" s="403"/>
      <c r="DD59" s="404"/>
      <c r="DE59" s="13">
        <v>61</v>
      </c>
      <c r="DF59" s="403"/>
      <c r="DG59" s="403"/>
      <c r="DH59" s="404"/>
      <c r="DI59" s="13">
        <v>61</v>
      </c>
      <c r="DJ59" s="403"/>
      <c r="DK59" s="403"/>
      <c r="DL59" s="404"/>
      <c r="DM59" s="13">
        <v>61</v>
      </c>
      <c r="DN59" s="403"/>
      <c r="DO59" s="403"/>
      <c r="DP59" s="404"/>
      <c r="DQ59" s="13">
        <v>61</v>
      </c>
      <c r="DR59" s="403"/>
      <c r="DS59" s="403"/>
      <c r="DT59" s="404"/>
      <c r="DU59" s="13">
        <v>61</v>
      </c>
      <c r="DV59" s="403"/>
      <c r="DW59" s="403"/>
      <c r="DX59" s="404"/>
      <c r="DY59" s="13">
        <v>61</v>
      </c>
      <c r="DZ59" s="403"/>
      <c r="EA59" s="403"/>
      <c r="EB59" s="404"/>
      <c r="EC59" s="13">
        <v>61</v>
      </c>
      <c r="ED59" s="403"/>
      <c r="EE59" s="403"/>
      <c r="EF59" s="404"/>
      <c r="EG59" s="13">
        <v>61</v>
      </c>
      <c r="EH59" s="403"/>
      <c r="EI59" s="403"/>
      <c r="EJ59" s="404"/>
      <c r="EK59" s="13">
        <v>61</v>
      </c>
      <c r="EL59" s="403"/>
      <c r="EM59" s="403"/>
      <c r="EN59" s="404"/>
      <c r="EO59" s="13">
        <v>61</v>
      </c>
      <c r="EP59" s="403"/>
      <c r="EQ59" s="403"/>
      <c r="ER59" s="404"/>
      <c r="ES59" s="13">
        <v>61</v>
      </c>
      <c r="ET59" s="403"/>
      <c r="EU59" s="403"/>
      <c r="EV59" s="404"/>
      <c r="EW59" s="13">
        <v>61</v>
      </c>
      <c r="EX59" s="403"/>
      <c r="EY59" s="403"/>
      <c r="EZ59" s="404"/>
      <c r="FA59" s="13">
        <v>61</v>
      </c>
      <c r="FB59" s="403"/>
      <c r="FC59" s="403"/>
      <c r="FD59" s="404"/>
      <c r="FE59" s="13">
        <v>61</v>
      </c>
      <c r="FF59" s="403"/>
      <c r="FG59" s="403"/>
      <c r="FH59" s="404"/>
      <c r="FI59" s="13">
        <v>61</v>
      </c>
      <c r="FJ59" s="403"/>
      <c r="FK59" s="403"/>
      <c r="FL59" s="404"/>
      <c r="FM59" s="13">
        <v>61</v>
      </c>
      <c r="FN59" s="403"/>
      <c r="FO59" s="403"/>
      <c r="FP59" s="404"/>
      <c r="FQ59" s="13">
        <v>61</v>
      </c>
      <c r="FR59" s="403"/>
      <c r="FS59" s="403"/>
      <c r="FT59" s="404"/>
      <c r="FU59" s="13">
        <v>61</v>
      </c>
      <c r="FV59" s="403"/>
      <c r="FW59" s="403"/>
      <c r="FX59" s="404"/>
      <c r="FY59" s="13">
        <v>61</v>
      </c>
      <c r="FZ59" s="403"/>
      <c r="GA59" s="403"/>
      <c r="GB59" s="404"/>
      <c r="GC59" s="13">
        <v>61</v>
      </c>
      <c r="GD59" s="403"/>
      <c r="GE59" s="403"/>
      <c r="GF59" s="404"/>
      <c r="GG59" s="13">
        <v>61</v>
      </c>
      <c r="GH59" s="403"/>
      <c r="GI59" s="403"/>
      <c r="GJ59" s="404"/>
      <c r="GK59" s="13">
        <v>61</v>
      </c>
      <c r="GL59" s="403"/>
      <c r="GM59" s="403"/>
      <c r="GN59" s="404"/>
      <c r="GO59" s="13">
        <v>61</v>
      </c>
      <c r="GP59" s="403"/>
      <c r="GQ59" s="403"/>
      <c r="GR59" s="404"/>
      <c r="GS59" s="13">
        <v>61</v>
      </c>
      <c r="GT59" s="403"/>
      <c r="GU59" s="403"/>
      <c r="GV59" s="404"/>
      <c r="GW59" s="13">
        <v>61</v>
      </c>
      <c r="GX59" s="403"/>
      <c r="GY59" s="403"/>
      <c r="GZ59" s="404"/>
      <c r="HA59" s="13">
        <v>61</v>
      </c>
      <c r="HB59" s="403"/>
      <c r="HC59" s="403"/>
      <c r="HD59" s="404"/>
      <c r="HE59" s="13">
        <v>61</v>
      </c>
      <c r="HF59" s="403"/>
      <c r="HG59" s="403"/>
      <c r="HH59" s="404"/>
      <c r="HI59" s="13">
        <v>61</v>
      </c>
      <c r="HJ59" s="403"/>
      <c r="HK59" s="403"/>
      <c r="HL59" s="404"/>
      <c r="HM59" s="13">
        <v>61</v>
      </c>
      <c r="HN59" s="403"/>
      <c r="HO59" s="403"/>
      <c r="HP59" s="404"/>
      <c r="HQ59" s="13">
        <v>61</v>
      </c>
      <c r="HR59" s="403"/>
      <c r="HS59" s="403"/>
      <c r="HT59" s="404"/>
      <c r="HU59" s="13">
        <v>61</v>
      </c>
      <c r="HV59" s="403"/>
      <c r="HW59" s="403"/>
      <c r="HX59" s="404"/>
      <c r="HY59" s="13">
        <v>61</v>
      </c>
      <c r="HZ59" s="403"/>
      <c r="IA59" s="403"/>
      <c r="IB59" s="404"/>
      <c r="IC59" s="13">
        <v>61</v>
      </c>
      <c r="ID59" s="403"/>
      <c r="IE59" s="403"/>
      <c r="IF59" s="404"/>
      <c r="IG59" s="13">
        <v>61</v>
      </c>
      <c r="IH59" s="403"/>
      <c r="II59" s="403"/>
      <c r="IJ59" s="404"/>
      <c r="IK59" s="13">
        <v>61</v>
      </c>
      <c r="IL59" s="403"/>
      <c r="IM59" s="403"/>
      <c r="IN59" s="404"/>
      <c r="IO59" s="13">
        <v>61</v>
      </c>
      <c r="IP59" s="403"/>
      <c r="IQ59" s="403"/>
      <c r="IR59" s="404"/>
      <c r="IS59" s="13">
        <v>61</v>
      </c>
      <c r="IT59" s="403"/>
      <c r="IU59" s="403"/>
      <c r="IV59" s="404"/>
      <c r="IW59" s="13">
        <v>61</v>
      </c>
      <c r="IX59" s="403"/>
      <c r="IY59" s="403"/>
      <c r="IZ59" s="404"/>
    </row>
    <row r="60" spans="1:260" s="11" customFormat="1" ht="15.75">
      <c r="A60" s="306">
        <v>7200</v>
      </c>
      <c r="B60" s="405" t="s">
        <v>86</v>
      </c>
      <c r="C60" s="406"/>
      <c r="D60" s="406"/>
      <c r="E60" s="152"/>
      <c r="F60" s="152"/>
      <c r="G60" s="284">
        <v>0</v>
      </c>
      <c r="H60" s="281">
        <f>'PRESUP.EGRESOS FUENTE FINANCIAM'!M338</f>
        <v>0</v>
      </c>
      <c r="I60" s="282" t="e">
        <f t="shared" si="9"/>
        <v>#DIV/0!</v>
      </c>
      <c r="J60" s="286">
        <f t="shared" ref="J60:J65" si="17">(H60*0.05)+H60</f>
        <v>0</v>
      </c>
      <c r="K60" s="286">
        <f t="shared" ref="K60:L64" si="18">(J60*0.05)+J60</f>
        <v>0</v>
      </c>
      <c r="L60" s="286">
        <f t="shared" si="18"/>
        <v>0</v>
      </c>
      <c r="M60" s="12"/>
      <c r="N60" s="14"/>
      <c r="O60" s="14"/>
      <c r="P60" s="15"/>
      <c r="Q60" s="13"/>
      <c r="R60" s="14"/>
      <c r="S60" s="14"/>
      <c r="T60" s="15"/>
      <c r="U60" s="13"/>
      <c r="V60" s="14"/>
      <c r="W60" s="14"/>
      <c r="X60" s="15"/>
      <c r="Y60" s="13"/>
      <c r="Z60" s="14"/>
      <c r="AA60" s="14"/>
      <c r="AB60" s="15"/>
      <c r="AC60" s="13"/>
      <c r="AD60" s="14"/>
      <c r="AE60" s="14"/>
      <c r="AF60" s="15"/>
      <c r="AG60" s="13"/>
      <c r="AH60" s="14"/>
      <c r="AI60" s="14"/>
      <c r="AJ60" s="15"/>
      <c r="AK60" s="13"/>
      <c r="AL60" s="14"/>
      <c r="AM60" s="14"/>
      <c r="AN60" s="15"/>
      <c r="AO60" s="13"/>
      <c r="AP60" s="14"/>
      <c r="AQ60" s="14"/>
      <c r="AR60" s="15"/>
      <c r="AS60" s="13"/>
      <c r="AT60" s="14"/>
      <c r="AU60" s="14"/>
      <c r="AV60" s="15"/>
      <c r="AW60" s="13"/>
      <c r="AX60" s="14"/>
      <c r="AY60" s="14"/>
      <c r="AZ60" s="15"/>
      <c r="BA60" s="13"/>
      <c r="BB60" s="14"/>
      <c r="BC60" s="14"/>
      <c r="BD60" s="15"/>
      <c r="BE60" s="13"/>
      <c r="BF60" s="14"/>
      <c r="BG60" s="14"/>
      <c r="BH60" s="15"/>
      <c r="BI60" s="13"/>
      <c r="BJ60" s="14"/>
      <c r="BK60" s="14"/>
      <c r="BL60" s="15"/>
      <c r="BM60" s="13"/>
      <c r="BN60" s="14"/>
      <c r="BO60" s="14"/>
      <c r="BP60" s="15"/>
      <c r="BQ60" s="13"/>
      <c r="BR60" s="14"/>
      <c r="BS60" s="14"/>
      <c r="BT60" s="15"/>
      <c r="BU60" s="13"/>
      <c r="BV60" s="14"/>
      <c r="BW60" s="14"/>
      <c r="BX60" s="15"/>
      <c r="BY60" s="13"/>
      <c r="BZ60" s="14"/>
      <c r="CA60" s="14"/>
      <c r="CB60" s="15"/>
      <c r="CC60" s="13"/>
      <c r="CD60" s="14"/>
      <c r="CE60" s="14"/>
      <c r="CF60" s="15"/>
      <c r="CG60" s="13"/>
      <c r="CH60" s="14"/>
      <c r="CI60" s="14"/>
      <c r="CJ60" s="15"/>
      <c r="CK60" s="13"/>
      <c r="CL60" s="14"/>
      <c r="CM60" s="14"/>
      <c r="CN60" s="15"/>
      <c r="CO60" s="13"/>
      <c r="CP60" s="14"/>
      <c r="CQ60" s="14"/>
      <c r="CR60" s="15"/>
      <c r="CS60" s="13"/>
      <c r="CT60" s="14"/>
      <c r="CU60" s="14"/>
      <c r="CV60" s="15"/>
      <c r="CW60" s="13"/>
      <c r="CX60" s="14"/>
      <c r="CY60" s="14"/>
      <c r="CZ60" s="15"/>
      <c r="DA60" s="13"/>
      <c r="DB60" s="14"/>
      <c r="DC60" s="14"/>
      <c r="DD60" s="15"/>
      <c r="DE60" s="13"/>
      <c r="DF60" s="14"/>
      <c r="DG60" s="14"/>
      <c r="DH60" s="15"/>
      <c r="DI60" s="13"/>
      <c r="DJ60" s="14"/>
      <c r="DK60" s="14"/>
      <c r="DL60" s="15"/>
      <c r="DM60" s="13"/>
      <c r="DN60" s="14"/>
      <c r="DO60" s="14"/>
      <c r="DP60" s="15"/>
      <c r="DQ60" s="13"/>
      <c r="DR60" s="14"/>
      <c r="DS60" s="14"/>
      <c r="DT60" s="15"/>
      <c r="DU60" s="13"/>
      <c r="DV60" s="14"/>
      <c r="DW60" s="14"/>
      <c r="DX60" s="15"/>
      <c r="DY60" s="13"/>
      <c r="DZ60" s="14"/>
      <c r="EA60" s="14"/>
      <c r="EB60" s="15"/>
      <c r="EC60" s="13"/>
      <c r="ED60" s="14"/>
      <c r="EE60" s="14"/>
      <c r="EF60" s="15"/>
      <c r="EG60" s="13"/>
      <c r="EH60" s="14"/>
      <c r="EI60" s="14"/>
      <c r="EJ60" s="15"/>
      <c r="EK60" s="13"/>
      <c r="EL60" s="14"/>
      <c r="EM60" s="14"/>
      <c r="EN60" s="15"/>
      <c r="EO60" s="13"/>
      <c r="EP60" s="14"/>
      <c r="EQ60" s="14"/>
      <c r="ER60" s="15"/>
      <c r="ES60" s="13"/>
      <c r="ET60" s="14"/>
      <c r="EU60" s="14"/>
      <c r="EV60" s="15"/>
      <c r="EW60" s="13"/>
      <c r="EX60" s="14"/>
      <c r="EY60" s="14"/>
      <c r="EZ60" s="15"/>
      <c r="FA60" s="13"/>
      <c r="FB60" s="14"/>
      <c r="FC60" s="14"/>
      <c r="FD60" s="15"/>
      <c r="FE60" s="13"/>
      <c r="FF60" s="14"/>
      <c r="FG60" s="14"/>
      <c r="FH60" s="15"/>
      <c r="FI60" s="13"/>
      <c r="FJ60" s="14"/>
      <c r="FK60" s="14"/>
      <c r="FL60" s="15"/>
      <c r="FM60" s="13"/>
      <c r="FN60" s="14"/>
      <c r="FO60" s="14"/>
      <c r="FP60" s="15"/>
      <c r="FQ60" s="13"/>
      <c r="FR60" s="14"/>
      <c r="FS60" s="14"/>
      <c r="FT60" s="15"/>
      <c r="FU60" s="13"/>
      <c r="FV60" s="14"/>
      <c r="FW60" s="14"/>
      <c r="FX60" s="15"/>
      <c r="FY60" s="13"/>
      <c r="FZ60" s="14"/>
      <c r="GA60" s="14"/>
      <c r="GB60" s="15"/>
      <c r="GC60" s="13"/>
      <c r="GD60" s="14"/>
      <c r="GE60" s="14"/>
      <c r="GF60" s="15"/>
      <c r="GG60" s="13"/>
      <c r="GH60" s="14"/>
      <c r="GI60" s="14"/>
      <c r="GJ60" s="15"/>
      <c r="GK60" s="13"/>
      <c r="GL60" s="14"/>
      <c r="GM60" s="14"/>
      <c r="GN60" s="15"/>
      <c r="GO60" s="13"/>
      <c r="GP60" s="14"/>
      <c r="GQ60" s="14"/>
      <c r="GR60" s="15"/>
      <c r="GS60" s="13"/>
      <c r="GT60" s="14"/>
      <c r="GU60" s="14"/>
      <c r="GV60" s="15"/>
      <c r="GW60" s="13"/>
      <c r="GX60" s="14"/>
      <c r="GY60" s="14"/>
      <c r="GZ60" s="15"/>
      <c r="HA60" s="13"/>
      <c r="HB60" s="14"/>
      <c r="HC60" s="14"/>
      <c r="HD60" s="15"/>
      <c r="HE60" s="13"/>
      <c r="HF60" s="14"/>
      <c r="HG60" s="14"/>
      <c r="HH60" s="15"/>
      <c r="HI60" s="13"/>
      <c r="HJ60" s="14"/>
      <c r="HK60" s="14"/>
      <c r="HL60" s="15"/>
      <c r="HM60" s="13"/>
      <c r="HN60" s="14"/>
      <c r="HO60" s="14"/>
      <c r="HP60" s="15"/>
      <c r="HQ60" s="13"/>
      <c r="HR60" s="14"/>
      <c r="HS60" s="14"/>
      <c r="HT60" s="15"/>
      <c r="HU60" s="13"/>
      <c r="HV60" s="14"/>
      <c r="HW60" s="14"/>
      <c r="HX60" s="15"/>
      <c r="HY60" s="13"/>
      <c r="HZ60" s="14"/>
      <c r="IA60" s="14"/>
      <c r="IB60" s="15"/>
      <c r="IC60" s="13"/>
      <c r="ID60" s="14"/>
      <c r="IE60" s="14"/>
      <c r="IF60" s="15"/>
      <c r="IG60" s="13"/>
      <c r="IH60" s="14"/>
      <c r="II60" s="14"/>
      <c r="IJ60" s="15"/>
      <c r="IK60" s="13"/>
      <c r="IL60" s="14"/>
      <c r="IM60" s="14"/>
      <c r="IN60" s="15"/>
      <c r="IO60" s="13"/>
      <c r="IP60" s="14"/>
      <c r="IQ60" s="14"/>
      <c r="IR60" s="15"/>
      <c r="IS60" s="13"/>
      <c r="IT60" s="14"/>
      <c r="IU60" s="14"/>
      <c r="IV60" s="15"/>
      <c r="IW60" s="13"/>
      <c r="IX60" s="14"/>
      <c r="IY60" s="14"/>
      <c r="IZ60" s="15"/>
    </row>
    <row r="61" spans="1:260" s="11" customFormat="1" ht="15.75">
      <c r="A61" s="306">
        <v>7300</v>
      </c>
      <c r="B61" s="405" t="s">
        <v>87</v>
      </c>
      <c r="C61" s="406"/>
      <c r="D61" s="406"/>
      <c r="E61" s="152"/>
      <c r="F61" s="152"/>
      <c r="G61" s="284">
        <v>0</v>
      </c>
      <c r="H61" s="281">
        <f>'PRESUP.EGRESOS FUENTE FINANCIAM'!M348</f>
        <v>0</v>
      </c>
      <c r="I61" s="282" t="e">
        <f t="shared" si="9"/>
        <v>#DIV/0!</v>
      </c>
      <c r="J61" s="286">
        <f t="shared" si="17"/>
        <v>0</v>
      </c>
      <c r="K61" s="286">
        <f t="shared" si="18"/>
        <v>0</v>
      </c>
      <c r="L61" s="286">
        <f t="shared" si="18"/>
        <v>0</v>
      </c>
      <c r="M61" s="12"/>
      <c r="N61" s="14"/>
      <c r="O61" s="14"/>
      <c r="P61" s="15"/>
      <c r="Q61" s="13"/>
      <c r="R61" s="14"/>
      <c r="S61" s="14"/>
      <c r="T61" s="15"/>
      <c r="U61" s="13"/>
      <c r="V61" s="14"/>
      <c r="W61" s="14"/>
      <c r="X61" s="15"/>
      <c r="Y61" s="13"/>
      <c r="Z61" s="14"/>
      <c r="AA61" s="14"/>
      <c r="AB61" s="15"/>
      <c r="AC61" s="13"/>
      <c r="AD61" s="14"/>
      <c r="AE61" s="14"/>
      <c r="AF61" s="15"/>
      <c r="AG61" s="13"/>
      <c r="AH61" s="14"/>
      <c r="AI61" s="14"/>
      <c r="AJ61" s="15"/>
      <c r="AK61" s="13"/>
      <c r="AL61" s="14"/>
      <c r="AM61" s="14"/>
      <c r="AN61" s="15"/>
      <c r="AO61" s="13"/>
      <c r="AP61" s="14"/>
      <c r="AQ61" s="14"/>
      <c r="AR61" s="15"/>
      <c r="AS61" s="13"/>
      <c r="AT61" s="14"/>
      <c r="AU61" s="14"/>
      <c r="AV61" s="15"/>
      <c r="AW61" s="13"/>
      <c r="AX61" s="14"/>
      <c r="AY61" s="14"/>
      <c r="AZ61" s="15"/>
      <c r="BA61" s="13"/>
      <c r="BB61" s="14"/>
      <c r="BC61" s="14"/>
      <c r="BD61" s="15"/>
      <c r="BE61" s="13"/>
      <c r="BF61" s="14"/>
      <c r="BG61" s="14"/>
      <c r="BH61" s="15"/>
      <c r="BI61" s="13"/>
      <c r="BJ61" s="14"/>
      <c r="BK61" s="14"/>
      <c r="BL61" s="15"/>
      <c r="BM61" s="13"/>
      <c r="BN61" s="14"/>
      <c r="BO61" s="14"/>
      <c r="BP61" s="15"/>
      <c r="BQ61" s="13"/>
      <c r="BR61" s="14"/>
      <c r="BS61" s="14"/>
      <c r="BT61" s="15"/>
      <c r="BU61" s="13"/>
      <c r="BV61" s="14"/>
      <c r="BW61" s="14"/>
      <c r="BX61" s="15"/>
      <c r="BY61" s="13"/>
      <c r="BZ61" s="14"/>
      <c r="CA61" s="14"/>
      <c r="CB61" s="15"/>
      <c r="CC61" s="13"/>
      <c r="CD61" s="14"/>
      <c r="CE61" s="14"/>
      <c r="CF61" s="15"/>
      <c r="CG61" s="13"/>
      <c r="CH61" s="14"/>
      <c r="CI61" s="14"/>
      <c r="CJ61" s="15"/>
      <c r="CK61" s="13"/>
      <c r="CL61" s="14"/>
      <c r="CM61" s="14"/>
      <c r="CN61" s="15"/>
      <c r="CO61" s="13"/>
      <c r="CP61" s="14"/>
      <c r="CQ61" s="14"/>
      <c r="CR61" s="15"/>
      <c r="CS61" s="13"/>
      <c r="CT61" s="14"/>
      <c r="CU61" s="14"/>
      <c r="CV61" s="15"/>
      <c r="CW61" s="13"/>
      <c r="CX61" s="14"/>
      <c r="CY61" s="14"/>
      <c r="CZ61" s="15"/>
      <c r="DA61" s="13"/>
      <c r="DB61" s="14"/>
      <c r="DC61" s="14"/>
      <c r="DD61" s="15"/>
      <c r="DE61" s="13"/>
      <c r="DF61" s="14"/>
      <c r="DG61" s="14"/>
      <c r="DH61" s="15"/>
      <c r="DI61" s="13"/>
      <c r="DJ61" s="14"/>
      <c r="DK61" s="14"/>
      <c r="DL61" s="15"/>
      <c r="DM61" s="13"/>
      <c r="DN61" s="14"/>
      <c r="DO61" s="14"/>
      <c r="DP61" s="15"/>
      <c r="DQ61" s="13"/>
      <c r="DR61" s="14"/>
      <c r="DS61" s="14"/>
      <c r="DT61" s="15"/>
      <c r="DU61" s="13"/>
      <c r="DV61" s="14"/>
      <c r="DW61" s="14"/>
      <c r="DX61" s="15"/>
      <c r="DY61" s="13"/>
      <c r="DZ61" s="14"/>
      <c r="EA61" s="14"/>
      <c r="EB61" s="15"/>
      <c r="EC61" s="13"/>
      <c r="ED61" s="14"/>
      <c r="EE61" s="14"/>
      <c r="EF61" s="15"/>
      <c r="EG61" s="13"/>
      <c r="EH61" s="14"/>
      <c r="EI61" s="14"/>
      <c r="EJ61" s="15"/>
      <c r="EK61" s="13"/>
      <c r="EL61" s="14"/>
      <c r="EM61" s="14"/>
      <c r="EN61" s="15"/>
      <c r="EO61" s="13"/>
      <c r="EP61" s="14"/>
      <c r="EQ61" s="14"/>
      <c r="ER61" s="15"/>
      <c r="ES61" s="13"/>
      <c r="ET61" s="14"/>
      <c r="EU61" s="14"/>
      <c r="EV61" s="15"/>
      <c r="EW61" s="13"/>
      <c r="EX61" s="14"/>
      <c r="EY61" s="14"/>
      <c r="EZ61" s="15"/>
      <c r="FA61" s="13"/>
      <c r="FB61" s="14"/>
      <c r="FC61" s="14"/>
      <c r="FD61" s="15"/>
      <c r="FE61" s="13"/>
      <c r="FF61" s="14"/>
      <c r="FG61" s="14"/>
      <c r="FH61" s="15"/>
      <c r="FI61" s="13"/>
      <c r="FJ61" s="14"/>
      <c r="FK61" s="14"/>
      <c r="FL61" s="15"/>
      <c r="FM61" s="13"/>
      <c r="FN61" s="14"/>
      <c r="FO61" s="14"/>
      <c r="FP61" s="15"/>
      <c r="FQ61" s="13"/>
      <c r="FR61" s="14"/>
      <c r="FS61" s="14"/>
      <c r="FT61" s="15"/>
      <c r="FU61" s="13"/>
      <c r="FV61" s="14"/>
      <c r="FW61" s="14"/>
      <c r="FX61" s="15"/>
      <c r="FY61" s="13"/>
      <c r="FZ61" s="14"/>
      <c r="GA61" s="14"/>
      <c r="GB61" s="15"/>
      <c r="GC61" s="13"/>
      <c r="GD61" s="14"/>
      <c r="GE61" s="14"/>
      <c r="GF61" s="15"/>
      <c r="GG61" s="13"/>
      <c r="GH61" s="14"/>
      <c r="GI61" s="14"/>
      <c r="GJ61" s="15"/>
      <c r="GK61" s="13"/>
      <c r="GL61" s="14"/>
      <c r="GM61" s="14"/>
      <c r="GN61" s="15"/>
      <c r="GO61" s="13"/>
      <c r="GP61" s="14"/>
      <c r="GQ61" s="14"/>
      <c r="GR61" s="15"/>
      <c r="GS61" s="13"/>
      <c r="GT61" s="14"/>
      <c r="GU61" s="14"/>
      <c r="GV61" s="15"/>
      <c r="GW61" s="13"/>
      <c r="GX61" s="14"/>
      <c r="GY61" s="14"/>
      <c r="GZ61" s="15"/>
      <c r="HA61" s="13"/>
      <c r="HB61" s="14"/>
      <c r="HC61" s="14"/>
      <c r="HD61" s="15"/>
      <c r="HE61" s="13"/>
      <c r="HF61" s="14"/>
      <c r="HG61" s="14"/>
      <c r="HH61" s="15"/>
      <c r="HI61" s="13"/>
      <c r="HJ61" s="14"/>
      <c r="HK61" s="14"/>
      <c r="HL61" s="15"/>
      <c r="HM61" s="13"/>
      <c r="HN61" s="14"/>
      <c r="HO61" s="14"/>
      <c r="HP61" s="15"/>
      <c r="HQ61" s="13"/>
      <c r="HR61" s="14"/>
      <c r="HS61" s="14"/>
      <c r="HT61" s="15"/>
      <c r="HU61" s="13"/>
      <c r="HV61" s="14"/>
      <c r="HW61" s="14"/>
      <c r="HX61" s="15"/>
      <c r="HY61" s="13"/>
      <c r="HZ61" s="14"/>
      <c r="IA61" s="14"/>
      <c r="IB61" s="15"/>
      <c r="IC61" s="13"/>
      <c r="ID61" s="14"/>
      <c r="IE61" s="14"/>
      <c r="IF61" s="15"/>
      <c r="IG61" s="13"/>
      <c r="IH61" s="14"/>
      <c r="II61" s="14"/>
      <c r="IJ61" s="15"/>
      <c r="IK61" s="13"/>
      <c r="IL61" s="14"/>
      <c r="IM61" s="14"/>
      <c r="IN61" s="15"/>
      <c r="IO61" s="13"/>
      <c r="IP61" s="14"/>
      <c r="IQ61" s="14"/>
      <c r="IR61" s="15"/>
      <c r="IS61" s="13"/>
      <c r="IT61" s="14"/>
      <c r="IU61" s="14"/>
      <c r="IV61" s="15"/>
      <c r="IW61" s="13"/>
      <c r="IX61" s="14"/>
      <c r="IY61" s="14"/>
      <c r="IZ61" s="15"/>
    </row>
    <row r="62" spans="1:260" s="11" customFormat="1" ht="15.75">
      <c r="A62" s="306">
        <v>7400</v>
      </c>
      <c r="B62" s="405" t="s">
        <v>88</v>
      </c>
      <c r="C62" s="406"/>
      <c r="D62" s="406"/>
      <c r="E62" s="152"/>
      <c r="F62" s="152"/>
      <c r="G62" s="284">
        <v>0</v>
      </c>
      <c r="H62" s="281">
        <f>'PRESUP.EGRESOS FUENTE FINANCIAM'!M355</f>
        <v>0</v>
      </c>
      <c r="I62" s="282" t="e">
        <f t="shared" si="9"/>
        <v>#DIV/0!</v>
      </c>
      <c r="J62" s="286">
        <f t="shared" si="17"/>
        <v>0</v>
      </c>
      <c r="K62" s="286">
        <f t="shared" si="18"/>
        <v>0</v>
      </c>
      <c r="L62" s="286">
        <f t="shared" si="18"/>
        <v>0</v>
      </c>
      <c r="M62" s="12">
        <v>62</v>
      </c>
      <c r="N62" s="403"/>
      <c r="O62" s="403"/>
      <c r="P62" s="404"/>
      <c r="Q62" s="13">
        <v>62</v>
      </c>
      <c r="R62" s="403"/>
      <c r="S62" s="403"/>
      <c r="T62" s="404"/>
      <c r="U62" s="13">
        <v>62</v>
      </c>
      <c r="V62" s="403"/>
      <c r="W62" s="403"/>
      <c r="X62" s="404"/>
      <c r="Y62" s="13">
        <v>62</v>
      </c>
      <c r="Z62" s="403"/>
      <c r="AA62" s="403"/>
      <c r="AB62" s="404"/>
      <c r="AC62" s="13">
        <v>62</v>
      </c>
      <c r="AD62" s="403"/>
      <c r="AE62" s="403"/>
      <c r="AF62" s="404"/>
      <c r="AG62" s="13">
        <v>62</v>
      </c>
      <c r="AH62" s="403"/>
      <c r="AI62" s="403"/>
      <c r="AJ62" s="404"/>
      <c r="AK62" s="13">
        <v>62</v>
      </c>
      <c r="AL62" s="403"/>
      <c r="AM62" s="403"/>
      <c r="AN62" s="404"/>
      <c r="AO62" s="13">
        <v>62</v>
      </c>
      <c r="AP62" s="403"/>
      <c r="AQ62" s="403"/>
      <c r="AR62" s="404"/>
      <c r="AS62" s="13">
        <v>62</v>
      </c>
      <c r="AT62" s="403"/>
      <c r="AU62" s="403"/>
      <c r="AV62" s="404"/>
      <c r="AW62" s="13">
        <v>62</v>
      </c>
      <c r="AX62" s="403"/>
      <c r="AY62" s="403"/>
      <c r="AZ62" s="404"/>
      <c r="BA62" s="13">
        <v>62</v>
      </c>
      <c r="BB62" s="403"/>
      <c r="BC62" s="403"/>
      <c r="BD62" s="404"/>
      <c r="BE62" s="13">
        <v>62</v>
      </c>
      <c r="BF62" s="403"/>
      <c r="BG62" s="403"/>
      <c r="BH62" s="404"/>
      <c r="BI62" s="13">
        <v>62</v>
      </c>
      <c r="BJ62" s="403"/>
      <c r="BK62" s="403"/>
      <c r="BL62" s="404"/>
      <c r="BM62" s="13">
        <v>62</v>
      </c>
      <c r="BN62" s="403"/>
      <c r="BO62" s="403"/>
      <c r="BP62" s="404"/>
      <c r="BQ62" s="13">
        <v>62</v>
      </c>
      <c r="BR62" s="403"/>
      <c r="BS62" s="403"/>
      <c r="BT62" s="404"/>
      <c r="BU62" s="13">
        <v>62</v>
      </c>
      <c r="BV62" s="403"/>
      <c r="BW62" s="403"/>
      <c r="BX62" s="404"/>
      <c r="BY62" s="13">
        <v>62</v>
      </c>
      <c r="BZ62" s="403"/>
      <c r="CA62" s="403"/>
      <c r="CB62" s="404"/>
      <c r="CC62" s="13">
        <v>62</v>
      </c>
      <c r="CD62" s="403"/>
      <c r="CE62" s="403"/>
      <c r="CF62" s="404"/>
      <c r="CG62" s="13">
        <v>62</v>
      </c>
      <c r="CH62" s="403"/>
      <c r="CI62" s="403"/>
      <c r="CJ62" s="404"/>
      <c r="CK62" s="13">
        <v>62</v>
      </c>
      <c r="CL62" s="403"/>
      <c r="CM62" s="403"/>
      <c r="CN62" s="404"/>
      <c r="CO62" s="13">
        <v>62</v>
      </c>
      <c r="CP62" s="403"/>
      <c r="CQ62" s="403"/>
      <c r="CR62" s="404"/>
      <c r="CS62" s="13">
        <v>62</v>
      </c>
      <c r="CT62" s="403"/>
      <c r="CU62" s="403"/>
      <c r="CV62" s="404"/>
      <c r="CW62" s="13">
        <v>62</v>
      </c>
      <c r="CX62" s="403"/>
      <c r="CY62" s="403"/>
      <c r="CZ62" s="404"/>
      <c r="DA62" s="13">
        <v>62</v>
      </c>
      <c r="DB62" s="403"/>
      <c r="DC62" s="403"/>
      <c r="DD62" s="404"/>
      <c r="DE62" s="13">
        <v>62</v>
      </c>
      <c r="DF62" s="403"/>
      <c r="DG62" s="403"/>
      <c r="DH62" s="404"/>
      <c r="DI62" s="13">
        <v>62</v>
      </c>
      <c r="DJ62" s="403"/>
      <c r="DK62" s="403"/>
      <c r="DL62" s="404"/>
      <c r="DM62" s="13">
        <v>62</v>
      </c>
      <c r="DN62" s="403"/>
      <c r="DO62" s="403"/>
      <c r="DP62" s="404"/>
      <c r="DQ62" s="13">
        <v>62</v>
      </c>
      <c r="DR62" s="403"/>
      <c r="DS62" s="403"/>
      <c r="DT62" s="404"/>
      <c r="DU62" s="13">
        <v>62</v>
      </c>
      <c r="DV62" s="403"/>
      <c r="DW62" s="403"/>
      <c r="DX62" s="404"/>
      <c r="DY62" s="13">
        <v>62</v>
      </c>
      <c r="DZ62" s="403"/>
      <c r="EA62" s="403"/>
      <c r="EB62" s="404"/>
      <c r="EC62" s="13">
        <v>62</v>
      </c>
      <c r="ED62" s="403"/>
      <c r="EE62" s="403"/>
      <c r="EF62" s="404"/>
      <c r="EG62" s="13">
        <v>62</v>
      </c>
      <c r="EH62" s="403"/>
      <c r="EI62" s="403"/>
      <c r="EJ62" s="404"/>
      <c r="EK62" s="13">
        <v>62</v>
      </c>
      <c r="EL62" s="403"/>
      <c r="EM62" s="403"/>
      <c r="EN62" s="404"/>
      <c r="EO62" s="13">
        <v>62</v>
      </c>
      <c r="EP62" s="403"/>
      <c r="EQ62" s="403"/>
      <c r="ER62" s="404"/>
      <c r="ES62" s="13">
        <v>62</v>
      </c>
      <c r="ET62" s="403"/>
      <c r="EU62" s="403"/>
      <c r="EV62" s="404"/>
      <c r="EW62" s="13">
        <v>62</v>
      </c>
      <c r="EX62" s="403"/>
      <c r="EY62" s="403"/>
      <c r="EZ62" s="404"/>
      <c r="FA62" s="13">
        <v>62</v>
      </c>
      <c r="FB62" s="403"/>
      <c r="FC62" s="403"/>
      <c r="FD62" s="404"/>
      <c r="FE62" s="13">
        <v>62</v>
      </c>
      <c r="FF62" s="403"/>
      <c r="FG62" s="403"/>
      <c r="FH62" s="404"/>
      <c r="FI62" s="13">
        <v>62</v>
      </c>
      <c r="FJ62" s="403"/>
      <c r="FK62" s="403"/>
      <c r="FL62" s="404"/>
      <c r="FM62" s="13">
        <v>62</v>
      </c>
      <c r="FN62" s="403"/>
      <c r="FO62" s="403"/>
      <c r="FP62" s="404"/>
      <c r="FQ62" s="13">
        <v>62</v>
      </c>
      <c r="FR62" s="403"/>
      <c r="FS62" s="403"/>
      <c r="FT62" s="404"/>
      <c r="FU62" s="13">
        <v>62</v>
      </c>
      <c r="FV62" s="403"/>
      <c r="FW62" s="403"/>
      <c r="FX62" s="404"/>
      <c r="FY62" s="13">
        <v>62</v>
      </c>
      <c r="FZ62" s="403"/>
      <c r="GA62" s="403"/>
      <c r="GB62" s="404"/>
      <c r="GC62" s="13">
        <v>62</v>
      </c>
      <c r="GD62" s="403"/>
      <c r="GE62" s="403"/>
      <c r="GF62" s="404"/>
      <c r="GG62" s="13">
        <v>62</v>
      </c>
      <c r="GH62" s="403"/>
      <c r="GI62" s="403"/>
      <c r="GJ62" s="404"/>
      <c r="GK62" s="13">
        <v>62</v>
      </c>
      <c r="GL62" s="403"/>
      <c r="GM62" s="403"/>
      <c r="GN62" s="404"/>
      <c r="GO62" s="13">
        <v>62</v>
      </c>
      <c r="GP62" s="403"/>
      <c r="GQ62" s="403"/>
      <c r="GR62" s="404"/>
      <c r="GS62" s="13">
        <v>62</v>
      </c>
      <c r="GT62" s="403"/>
      <c r="GU62" s="403"/>
      <c r="GV62" s="404"/>
      <c r="GW62" s="13">
        <v>62</v>
      </c>
      <c r="GX62" s="403"/>
      <c r="GY62" s="403"/>
      <c r="GZ62" s="404"/>
      <c r="HA62" s="13">
        <v>62</v>
      </c>
      <c r="HB62" s="403"/>
      <c r="HC62" s="403"/>
      <c r="HD62" s="404"/>
      <c r="HE62" s="13">
        <v>62</v>
      </c>
      <c r="HF62" s="403"/>
      <c r="HG62" s="403"/>
      <c r="HH62" s="404"/>
      <c r="HI62" s="13">
        <v>62</v>
      </c>
      <c r="HJ62" s="403"/>
      <c r="HK62" s="403"/>
      <c r="HL62" s="404"/>
      <c r="HM62" s="13">
        <v>62</v>
      </c>
      <c r="HN62" s="403"/>
      <c r="HO62" s="403"/>
      <c r="HP62" s="404"/>
      <c r="HQ62" s="13">
        <v>62</v>
      </c>
      <c r="HR62" s="403"/>
      <c r="HS62" s="403"/>
      <c r="HT62" s="404"/>
      <c r="HU62" s="13">
        <v>62</v>
      </c>
      <c r="HV62" s="403"/>
      <c r="HW62" s="403"/>
      <c r="HX62" s="404"/>
      <c r="HY62" s="13">
        <v>62</v>
      </c>
      <c r="HZ62" s="403"/>
      <c r="IA62" s="403"/>
      <c r="IB62" s="404"/>
      <c r="IC62" s="13">
        <v>62</v>
      </c>
      <c r="ID62" s="403"/>
      <c r="IE62" s="403"/>
      <c r="IF62" s="404"/>
      <c r="IG62" s="13">
        <v>62</v>
      </c>
      <c r="IH62" s="403"/>
      <c r="II62" s="403"/>
      <c r="IJ62" s="404"/>
      <c r="IK62" s="13">
        <v>62</v>
      </c>
      <c r="IL62" s="403"/>
      <c r="IM62" s="403"/>
      <c r="IN62" s="404"/>
      <c r="IO62" s="13">
        <v>62</v>
      </c>
      <c r="IP62" s="403"/>
      <c r="IQ62" s="403"/>
      <c r="IR62" s="404"/>
      <c r="IS62" s="13">
        <v>62</v>
      </c>
      <c r="IT62" s="403"/>
      <c r="IU62" s="403"/>
      <c r="IV62" s="404"/>
      <c r="IW62" s="13">
        <v>62</v>
      </c>
      <c r="IX62" s="403"/>
      <c r="IY62" s="403"/>
      <c r="IZ62" s="404"/>
    </row>
    <row r="63" spans="1:260" s="11" customFormat="1" ht="15" customHeight="1">
      <c r="A63" s="306">
        <v>7500</v>
      </c>
      <c r="B63" s="405" t="s">
        <v>89</v>
      </c>
      <c r="C63" s="406"/>
      <c r="D63" s="406"/>
      <c r="E63" s="153"/>
      <c r="F63" s="153"/>
      <c r="G63" s="285">
        <v>0</v>
      </c>
      <c r="H63" s="281">
        <f>'PRESUP.EGRESOS FUENTE FINANCIAM'!M365</f>
        <v>0</v>
      </c>
      <c r="I63" s="282" t="e">
        <f t="shared" si="9"/>
        <v>#DIV/0!</v>
      </c>
      <c r="J63" s="286">
        <f t="shared" si="17"/>
        <v>0</v>
      </c>
      <c r="K63" s="286">
        <f t="shared" si="18"/>
        <v>0</v>
      </c>
      <c r="L63" s="286">
        <f t="shared" si="18"/>
        <v>0</v>
      </c>
    </row>
    <row r="64" spans="1:260" s="11" customFormat="1" ht="15" customHeight="1">
      <c r="A64" s="306">
        <v>7600</v>
      </c>
      <c r="B64" s="405" t="s">
        <v>90</v>
      </c>
      <c r="C64" s="406"/>
      <c r="D64" s="406"/>
      <c r="E64" s="153"/>
      <c r="F64" s="153"/>
      <c r="G64" s="285">
        <v>0</v>
      </c>
      <c r="H64" s="281">
        <f>'PRESUP.EGRESOS FUENTE FINANCIAM'!M375</f>
        <v>0</v>
      </c>
      <c r="I64" s="282" t="e">
        <f t="shared" si="9"/>
        <v>#DIV/0!</v>
      </c>
      <c r="J64" s="286">
        <f t="shared" si="17"/>
        <v>0</v>
      </c>
      <c r="K64" s="286">
        <f t="shared" si="18"/>
        <v>0</v>
      </c>
      <c r="L64" s="286">
        <f t="shared" si="18"/>
        <v>0</v>
      </c>
    </row>
    <row r="65" spans="1:12" s="11" customFormat="1" ht="15" customHeight="1">
      <c r="A65" s="306">
        <v>7900</v>
      </c>
      <c r="B65" s="405" t="s">
        <v>91</v>
      </c>
      <c r="C65" s="406"/>
      <c r="D65" s="406"/>
      <c r="E65" s="153"/>
      <c r="F65" s="153"/>
      <c r="G65" s="285">
        <v>0</v>
      </c>
      <c r="H65" s="281">
        <f>'PRESUP.EGRESOS FUENTE FINANCIAM'!M378</f>
        <v>0</v>
      </c>
      <c r="I65" s="282" t="e">
        <f t="shared" si="9"/>
        <v>#DIV/0!</v>
      </c>
      <c r="J65" s="286">
        <f t="shared" si="17"/>
        <v>0</v>
      </c>
      <c r="K65" s="286">
        <f>(J65*0.05)+J65</f>
        <v>0</v>
      </c>
      <c r="L65" s="286">
        <f>(K65*0.05)+K65</f>
        <v>0</v>
      </c>
    </row>
    <row r="66" spans="1:12" s="11" customFormat="1" ht="15.75" customHeight="1">
      <c r="A66" s="305">
        <v>8000</v>
      </c>
      <c r="B66" s="398" t="s">
        <v>20</v>
      </c>
      <c r="C66" s="398"/>
      <c r="D66" s="398"/>
      <c r="E66" s="295">
        <f>SUM(E67:E69)</f>
        <v>0</v>
      </c>
      <c r="F66" s="295">
        <f>SUM(F67:F69)</f>
        <v>0</v>
      </c>
      <c r="G66" s="295">
        <f>SUM(G67:G69)</f>
        <v>0</v>
      </c>
      <c r="H66" s="293">
        <f>SUM(H67:H69)</f>
        <v>0</v>
      </c>
      <c r="I66" s="294" t="e">
        <f t="shared" si="9"/>
        <v>#DIV/0!</v>
      </c>
      <c r="J66" s="295">
        <f>SUM(J67:J69)</f>
        <v>0</v>
      </c>
      <c r="K66" s="295">
        <f>SUM(K67:K69)</f>
        <v>0</v>
      </c>
      <c r="L66" s="295">
        <f>SUM(L67:L69)</f>
        <v>0</v>
      </c>
    </row>
    <row r="67" spans="1:12" s="11" customFormat="1" ht="15.75">
      <c r="A67" s="306">
        <v>8100</v>
      </c>
      <c r="B67" s="407" t="s">
        <v>21</v>
      </c>
      <c r="C67" s="408"/>
      <c r="D67" s="408"/>
      <c r="E67" s="286"/>
      <c r="F67" s="286"/>
      <c r="G67" s="286">
        <v>0</v>
      </c>
      <c r="H67" s="287">
        <f>'PRESUP.EGRESOS FUENTE FINANCIAM'!M383</f>
        <v>0</v>
      </c>
      <c r="I67" s="288" t="e">
        <f t="shared" ref="I67:I69" si="19">H67/E67-1</f>
        <v>#DIV/0!</v>
      </c>
      <c r="J67" s="286">
        <f>(H67*0.05)+H67</f>
        <v>0</v>
      </c>
      <c r="K67" s="286">
        <f>(J67*0.05)+J67</f>
        <v>0</v>
      </c>
      <c r="L67" s="286">
        <f>(K67*0.05)+K67</f>
        <v>0</v>
      </c>
    </row>
    <row r="68" spans="1:12" s="11" customFormat="1" ht="15.75">
      <c r="A68" s="306">
        <v>8300</v>
      </c>
      <c r="B68" s="405" t="s">
        <v>22</v>
      </c>
      <c r="C68" s="406"/>
      <c r="D68" s="406"/>
      <c r="E68" s="283"/>
      <c r="F68" s="283"/>
      <c r="G68" s="283">
        <v>0</v>
      </c>
      <c r="H68" s="281">
        <f>'PRESUP.EGRESOS FUENTE FINANCIAM'!M390</f>
        <v>0</v>
      </c>
      <c r="I68" s="282" t="e">
        <f t="shared" si="19"/>
        <v>#DIV/0!</v>
      </c>
      <c r="J68" s="286">
        <f t="shared" ref="J68:J69" si="20">(H68*0.05)+H68</f>
        <v>0</v>
      </c>
      <c r="K68" s="286">
        <f t="shared" ref="K68:L69" si="21">(J68*0.05)+J68</f>
        <v>0</v>
      </c>
      <c r="L68" s="286">
        <f t="shared" si="21"/>
        <v>0</v>
      </c>
    </row>
    <row r="69" spans="1:12" s="11" customFormat="1" ht="15.75">
      <c r="A69" s="306">
        <v>8500</v>
      </c>
      <c r="B69" s="405" t="s">
        <v>23</v>
      </c>
      <c r="C69" s="406"/>
      <c r="D69" s="406"/>
      <c r="E69" s="283"/>
      <c r="F69" s="283"/>
      <c r="G69" s="283">
        <v>0</v>
      </c>
      <c r="H69" s="281">
        <f>'PRESUP.EGRESOS FUENTE FINANCIAM'!M396</f>
        <v>0</v>
      </c>
      <c r="I69" s="282" t="e">
        <f t="shared" si="19"/>
        <v>#DIV/0!</v>
      </c>
      <c r="J69" s="286">
        <f t="shared" si="20"/>
        <v>0</v>
      </c>
      <c r="K69" s="286">
        <f t="shared" si="21"/>
        <v>0</v>
      </c>
      <c r="L69" s="286">
        <f t="shared" si="21"/>
        <v>0</v>
      </c>
    </row>
    <row r="70" spans="1:12" s="11" customFormat="1" ht="15.75">
      <c r="A70" s="305">
        <v>9000</v>
      </c>
      <c r="B70" s="398" t="s">
        <v>92</v>
      </c>
      <c r="C70" s="398"/>
      <c r="D70" s="398"/>
      <c r="E70" s="293">
        <f>SUM(E71:E77)</f>
        <v>9984793.0299999993</v>
      </c>
      <c r="F70" s="293">
        <f>SUM(F71:F77)</f>
        <v>9343078</v>
      </c>
      <c r="G70" s="293">
        <f>SUM(G71:G77)</f>
        <v>9159957</v>
      </c>
      <c r="H70" s="293">
        <f>SUM(H71:H77)</f>
        <v>10459321.300000001</v>
      </c>
      <c r="I70" s="294">
        <f t="shared" si="9"/>
        <v>4.7525098274370681E-2</v>
      </c>
      <c r="J70" s="293">
        <f>SUM(J71:J77)</f>
        <v>10982287.365</v>
      </c>
      <c r="K70" s="293">
        <f>SUM(K71:K77)</f>
        <v>11531401.73325</v>
      </c>
      <c r="L70" s="293">
        <f>SUM(L71:L77)</f>
        <v>12107971.819912501</v>
      </c>
    </row>
    <row r="71" spans="1:12" s="11" customFormat="1" ht="15.75">
      <c r="A71" s="306">
        <v>9100</v>
      </c>
      <c r="B71" s="407" t="s">
        <v>93</v>
      </c>
      <c r="C71" s="408"/>
      <c r="D71" s="408"/>
      <c r="E71" s="148">
        <v>4110915.68</v>
      </c>
      <c r="F71" s="148">
        <v>4220378</v>
      </c>
      <c r="G71" s="286">
        <v>3019400</v>
      </c>
      <c r="H71" s="287">
        <f>'PRESUP.EGRESOS FUENTE FINANCIAM'!M401</f>
        <v>4693518.3</v>
      </c>
      <c r="I71" s="288">
        <f t="shared" si="9"/>
        <v>0.14172088783878922</v>
      </c>
      <c r="J71" s="286">
        <f>(H71*0.05)+H71</f>
        <v>4928194.2149999999</v>
      </c>
      <c r="K71" s="286">
        <f>(J71*0.05)+J71</f>
        <v>5174603.9257499995</v>
      </c>
      <c r="L71" s="286">
        <f>(K71*0.05)+K71</f>
        <v>5433334.1220374992</v>
      </c>
    </row>
    <row r="72" spans="1:12" s="11" customFormat="1" ht="15.75">
      <c r="A72" s="306">
        <v>9200</v>
      </c>
      <c r="B72" s="405" t="s">
        <v>94</v>
      </c>
      <c r="C72" s="406"/>
      <c r="D72" s="406"/>
      <c r="E72" s="149">
        <v>5873877.3499999996</v>
      </c>
      <c r="F72" s="149">
        <v>5122700</v>
      </c>
      <c r="G72" s="283">
        <v>6140557</v>
      </c>
      <c r="H72" s="281">
        <f>'PRESUP.EGRESOS FUENTE FINANCIAM'!M410</f>
        <v>5765803</v>
      </c>
      <c r="I72" s="282">
        <f t="shared" si="9"/>
        <v>-1.8399149924368086E-2</v>
      </c>
      <c r="J72" s="286">
        <f t="shared" ref="J72:J77" si="22">(H72*0.05)+H72</f>
        <v>6054093.1500000004</v>
      </c>
      <c r="K72" s="286">
        <f t="shared" ref="K72:L77" si="23">(J72*0.05)+J72</f>
        <v>6356797.8075000001</v>
      </c>
      <c r="L72" s="286">
        <f t="shared" si="23"/>
        <v>6674637.6978750005</v>
      </c>
    </row>
    <row r="73" spans="1:12" s="11" customFormat="1" ht="15.75">
      <c r="A73" s="306">
        <v>9300</v>
      </c>
      <c r="B73" s="405" t="s">
        <v>95</v>
      </c>
      <c r="C73" s="406"/>
      <c r="D73" s="406"/>
      <c r="E73" s="149"/>
      <c r="F73" s="149"/>
      <c r="G73" s="283"/>
      <c r="H73" s="281">
        <f>'PRESUP.EGRESOS FUENTE FINANCIAM'!M419</f>
        <v>0</v>
      </c>
      <c r="I73" s="282" t="e">
        <f t="shared" si="9"/>
        <v>#DIV/0!</v>
      </c>
      <c r="J73" s="286">
        <f t="shared" si="22"/>
        <v>0</v>
      </c>
      <c r="K73" s="286">
        <f t="shared" si="23"/>
        <v>0</v>
      </c>
      <c r="L73" s="286">
        <f t="shared" si="23"/>
        <v>0</v>
      </c>
    </row>
    <row r="74" spans="1:12" s="11" customFormat="1" ht="15.75">
      <c r="A74" s="306">
        <v>9400</v>
      </c>
      <c r="B74" s="405" t="s">
        <v>96</v>
      </c>
      <c r="C74" s="406"/>
      <c r="D74" s="406"/>
      <c r="E74" s="149"/>
      <c r="F74" s="149"/>
      <c r="G74" s="283"/>
      <c r="H74" s="281">
        <f>'PRESUP.EGRESOS FUENTE FINANCIAM'!M422</f>
        <v>0</v>
      </c>
      <c r="I74" s="282" t="e">
        <f t="shared" si="9"/>
        <v>#DIV/0!</v>
      </c>
      <c r="J74" s="286">
        <f t="shared" si="22"/>
        <v>0</v>
      </c>
      <c r="K74" s="286">
        <f t="shared" si="23"/>
        <v>0</v>
      </c>
      <c r="L74" s="286">
        <f t="shared" si="23"/>
        <v>0</v>
      </c>
    </row>
    <row r="75" spans="1:12" s="11" customFormat="1" ht="15.75">
      <c r="A75" s="306">
        <v>9500</v>
      </c>
      <c r="B75" s="405" t="s">
        <v>97</v>
      </c>
      <c r="C75" s="406"/>
      <c r="D75" s="406"/>
      <c r="E75" s="149"/>
      <c r="F75" s="149"/>
      <c r="G75" s="283"/>
      <c r="H75" s="281">
        <f>'PRESUP.EGRESOS FUENTE FINANCIAM'!M425</f>
        <v>0</v>
      </c>
      <c r="I75" s="282" t="e">
        <f t="shared" si="9"/>
        <v>#DIV/0!</v>
      </c>
      <c r="J75" s="286">
        <f t="shared" si="22"/>
        <v>0</v>
      </c>
      <c r="K75" s="286">
        <f t="shared" si="23"/>
        <v>0</v>
      </c>
      <c r="L75" s="286">
        <f t="shared" si="23"/>
        <v>0</v>
      </c>
    </row>
    <row r="76" spans="1:12" s="11" customFormat="1" ht="15.75">
      <c r="A76" s="306">
        <v>9600</v>
      </c>
      <c r="B76" s="405" t="s">
        <v>825</v>
      </c>
      <c r="C76" s="406"/>
      <c r="D76" s="406"/>
      <c r="E76" s="149"/>
      <c r="F76" s="149"/>
      <c r="G76" s="283"/>
      <c r="H76" s="281">
        <f>'PRESUP.EGRESOS FUENTE FINANCIAM'!M427</f>
        <v>0</v>
      </c>
      <c r="I76" s="282" t="e">
        <f>H76/E76-1</f>
        <v>#DIV/0!</v>
      </c>
      <c r="J76" s="286">
        <f t="shared" si="22"/>
        <v>0</v>
      </c>
      <c r="K76" s="286">
        <f t="shared" si="23"/>
        <v>0</v>
      </c>
      <c r="L76" s="286">
        <f t="shared" si="23"/>
        <v>0</v>
      </c>
    </row>
    <row r="77" spans="1:12" s="11" customFormat="1" ht="15.75">
      <c r="A77" s="306">
        <v>9900</v>
      </c>
      <c r="B77" s="405" t="s">
        <v>98</v>
      </c>
      <c r="C77" s="406"/>
      <c r="D77" s="406"/>
      <c r="E77" s="151"/>
      <c r="F77" s="151"/>
      <c r="G77" s="283"/>
      <c r="H77" s="281">
        <f>'PRESUP.EGRESOS FUENTE FINANCIAM'!M430</f>
        <v>0</v>
      </c>
      <c r="I77" s="282" t="e">
        <f t="shared" si="9"/>
        <v>#DIV/0!</v>
      </c>
      <c r="J77" s="286">
        <f t="shared" si="22"/>
        <v>0</v>
      </c>
      <c r="K77" s="286">
        <f t="shared" si="23"/>
        <v>0</v>
      </c>
      <c r="L77" s="286">
        <f t="shared" si="23"/>
        <v>0</v>
      </c>
    </row>
    <row r="78" spans="1:12" s="11" customFormat="1" ht="15.75">
      <c r="A78" s="409" t="s">
        <v>547</v>
      </c>
      <c r="B78" s="410"/>
      <c r="C78" s="410"/>
      <c r="D78" s="410"/>
      <c r="E78" s="296">
        <f>E6+E14+E24+E34+E44+E54+E58+E66+E70</f>
        <v>262032933.85999998</v>
      </c>
      <c r="F78" s="296">
        <f>F6+F14+F24+F34+F44+F54+F58+F66+F70</f>
        <v>206183380.98000002</v>
      </c>
      <c r="G78" s="296">
        <f>G6+G14+G24+G34+G44+G54+G58+G66+G70</f>
        <v>232876929</v>
      </c>
      <c r="H78" s="296">
        <f>H6+H14+H24+H34+H44+H54+H58+H66+H70</f>
        <v>232350448.71193713</v>
      </c>
      <c r="I78" s="297">
        <f>H78/E78-1</f>
        <v>-0.11327768884166955</v>
      </c>
      <c r="J78" s="296">
        <f>J6+J14+J24+J34+J44+J54+J58+J66+J70</f>
        <v>243967971.14753401</v>
      </c>
      <c r="K78" s="296">
        <f>K6+K14+K24+K34+K44+K54+K58+K66+K70</f>
        <v>256166369.70491073</v>
      </c>
      <c r="L78" s="296">
        <f>L6+L14+L24+L34+L44+L54+L58+L66+L70</f>
        <v>268974688.19015622</v>
      </c>
    </row>
    <row r="79" spans="1:12" ht="16.899999999999999" customHeight="1">
      <c r="B79" s="279"/>
      <c r="C79" s="279"/>
      <c r="D79" s="279"/>
    </row>
    <row r="80" spans="1:12" ht="32.450000000000003" customHeight="1">
      <c r="A80" s="411" t="s">
        <v>830</v>
      </c>
      <c r="B80" s="411"/>
      <c r="C80" s="411"/>
      <c r="D80" s="411"/>
      <c r="E80" s="17"/>
      <c r="F80" s="17"/>
      <c r="G80" s="17"/>
      <c r="H80" s="17"/>
      <c r="I80" s="17"/>
      <c r="J80" s="17"/>
      <c r="K80" s="17"/>
      <c r="L80" s="17"/>
    </row>
    <row r="81" spans="1:260" ht="32.1" customHeight="1">
      <c r="A81" s="298" t="s">
        <v>99</v>
      </c>
      <c r="B81" s="298" t="s">
        <v>3</v>
      </c>
      <c r="C81" s="299" t="s">
        <v>820</v>
      </c>
      <c r="D81" s="300" t="s">
        <v>27</v>
      </c>
      <c r="E81" s="18"/>
      <c r="F81" s="18"/>
      <c r="G81" s="18"/>
      <c r="H81" s="18"/>
      <c r="I81" s="18"/>
      <c r="J81" s="18"/>
      <c r="K81" s="18"/>
      <c r="L81" s="18"/>
    </row>
    <row r="82" spans="1:260" ht="32.1" customHeight="1">
      <c r="A82" s="251">
        <v>1</v>
      </c>
      <c r="B82" s="252" t="s">
        <v>100</v>
      </c>
      <c r="C82" s="290">
        <f>(H6+H14+H24+H34)-H39</f>
        <v>198354231.41193712</v>
      </c>
      <c r="D82" s="291">
        <f>C82/$C$87</f>
        <v>0.85368559652687492</v>
      </c>
    </row>
    <row r="83" spans="1:260" ht="32.1" customHeight="1">
      <c r="A83" s="3">
        <v>2</v>
      </c>
      <c r="B83" s="4" t="s">
        <v>101</v>
      </c>
      <c r="C83" s="19">
        <f>H44+H54+H58</f>
        <v>23536896</v>
      </c>
      <c r="D83" s="74">
        <f t="shared" ref="D83:D86" si="24">C83/$C$87</f>
        <v>0.10129912005971857</v>
      </c>
    </row>
    <row r="84" spans="1:260" ht="32.1" customHeight="1">
      <c r="A84" s="3">
        <v>3</v>
      </c>
      <c r="B84" s="4" t="s">
        <v>102</v>
      </c>
      <c r="C84" s="19">
        <f>H70</f>
        <v>10459321.300000001</v>
      </c>
      <c r="D84" s="74">
        <f t="shared" si="24"/>
        <v>4.5015283413406409E-2</v>
      </c>
    </row>
    <row r="85" spans="1:260" ht="32.1" customHeight="1">
      <c r="A85" s="3">
        <v>4</v>
      </c>
      <c r="B85" s="4" t="s">
        <v>135</v>
      </c>
      <c r="C85" s="19">
        <f>H39</f>
        <v>0</v>
      </c>
      <c r="D85" s="74">
        <f t="shared" si="24"/>
        <v>0</v>
      </c>
    </row>
    <row r="86" spans="1:260" ht="32.1" customHeight="1">
      <c r="A86" s="3">
        <v>5</v>
      </c>
      <c r="B86" s="4" t="s">
        <v>123</v>
      </c>
      <c r="C86" s="19">
        <f>H66</f>
        <v>0</v>
      </c>
      <c r="D86" s="74">
        <f t="shared" si="24"/>
        <v>0</v>
      </c>
    </row>
    <row r="87" spans="1:260" ht="19.899999999999999" customHeight="1">
      <c r="A87" s="301"/>
      <c r="B87" s="302" t="s">
        <v>819</v>
      </c>
      <c r="C87" s="303">
        <f>SUM(C82:C86)</f>
        <v>232350448.71193713</v>
      </c>
      <c r="D87" s="304">
        <f>SUM(D82:D86)</f>
        <v>0.99999999999999989</v>
      </c>
    </row>
    <row r="88" spans="1:260" s="18" customFormat="1">
      <c r="B88" s="16"/>
      <c r="C88" s="20"/>
      <c r="D88" s="21"/>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c r="IW88" s="16"/>
      <c r="IX88" s="16"/>
      <c r="IY88" s="16"/>
      <c r="IZ88" s="16"/>
    </row>
    <row r="89" spans="1:260" s="18" customFormat="1">
      <c r="B89" s="16"/>
      <c r="C89" s="20"/>
      <c r="D89" s="21"/>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c r="IY89" s="16"/>
      <c r="IZ89" s="16"/>
    </row>
    <row r="90" spans="1:260" s="18" customFormat="1">
      <c r="B90" s="16"/>
      <c r="C90" s="20"/>
      <c r="D90" s="21"/>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c r="IY90" s="16"/>
      <c r="IZ90" s="16"/>
    </row>
    <row r="91" spans="1:260" s="18" customFormat="1">
      <c r="B91" s="16"/>
      <c r="C91" s="20"/>
      <c r="D91" s="21"/>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c r="IY91" s="16"/>
      <c r="IZ91" s="16"/>
    </row>
    <row r="92" spans="1:260" s="18" customFormat="1">
      <c r="B92" s="16"/>
      <c r="C92" s="20"/>
      <c r="D92" s="21"/>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c r="IY92" s="16"/>
      <c r="IZ92" s="16"/>
    </row>
    <row r="93" spans="1:260" s="18" customFormat="1">
      <c r="B93" s="16"/>
      <c r="C93" s="20"/>
      <c r="D93" s="21"/>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c r="IY93" s="16"/>
      <c r="IZ93" s="16"/>
    </row>
    <row r="94" spans="1:260" s="18" customFormat="1">
      <c r="B94" s="16"/>
      <c r="C94" s="20"/>
      <c r="D94" s="21"/>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c r="IY94" s="16"/>
      <c r="IZ94" s="16"/>
    </row>
    <row r="95" spans="1:260" s="18" customFormat="1">
      <c r="B95" s="16"/>
      <c r="C95" s="20"/>
      <c r="D95" s="21"/>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c r="IY95" s="16"/>
      <c r="IZ95" s="16"/>
    </row>
    <row r="96" spans="1:260" s="18" customFormat="1">
      <c r="B96" s="16"/>
      <c r="C96" s="20"/>
      <c r="D96" s="21"/>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c r="IY96" s="16"/>
      <c r="IZ96" s="16"/>
    </row>
    <row r="97" spans="2:260" s="18" customFormat="1">
      <c r="B97" s="16"/>
      <c r="C97" s="20"/>
      <c r="D97" s="21"/>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c r="IY97" s="16"/>
      <c r="IZ97" s="16"/>
    </row>
    <row r="98" spans="2:260" s="18" customFormat="1">
      <c r="B98" s="16"/>
      <c r="C98" s="20"/>
      <c r="D98" s="21"/>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c r="IY98" s="16"/>
      <c r="IZ98" s="16"/>
    </row>
    <row r="99" spans="2:260" s="18" customFormat="1">
      <c r="B99" s="16"/>
      <c r="C99" s="20"/>
      <c r="D99" s="21"/>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c r="IY99" s="16"/>
      <c r="IZ99" s="16"/>
    </row>
    <row r="100" spans="2:260" s="18" customFormat="1">
      <c r="B100" s="16"/>
      <c r="C100" s="20"/>
      <c r="D100" s="21"/>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c r="IY100" s="16"/>
      <c r="IZ100" s="16"/>
    </row>
    <row r="101" spans="2:260" s="18" customFormat="1">
      <c r="B101" s="16"/>
      <c r="C101" s="20"/>
      <c r="D101" s="21"/>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c r="IY101" s="16"/>
      <c r="IZ101" s="16"/>
    </row>
    <row r="102" spans="2:260" s="18" customFormat="1">
      <c r="B102" s="16"/>
      <c r="C102" s="20"/>
      <c r="D102" s="21"/>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c r="IU102" s="16"/>
      <c r="IV102" s="16"/>
      <c r="IW102" s="16"/>
      <c r="IX102" s="16"/>
      <c r="IY102" s="16"/>
      <c r="IZ102" s="16"/>
    </row>
    <row r="103" spans="2:260" s="18" customFormat="1">
      <c r="B103" s="16"/>
      <c r="C103" s="20"/>
      <c r="D103" s="21"/>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c r="IU103" s="16"/>
      <c r="IV103" s="16"/>
      <c r="IW103" s="16"/>
      <c r="IX103" s="16"/>
      <c r="IY103" s="16"/>
      <c r="IZ103" s="16"/>
    </row>
    <row r="104" spans="2:260" s="18" customFormat="1">
      <c r="B104" s="16"/>
      <c r="C104" s="20"/>
      <c r="D104" s="21"/>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c r="IU104" s="16"/>
      <c r="IV104" s="16"/>
      <c r="IW104" s="16"/>
      <c r="IX104" s="16"/>
      <c r="IY104" s="16"/>
      <c r="IZ104" s="16"/>
    </row>
    <row r="105" spans="2:260" s="18" customFormat="1">
      <c r="B105" s="16"/>
      <c r="C105" s="20"/>
      <c r="D105" s="21"/>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c r="IY105" s="16"/>
      <c r="IZ105" s="16"/>
    </row>
    <row r="106" spans="2:260" s="18" customFormat="1">
      <c r="B106" s="16"/>
      <c r="C106" s="20"/>
      <c r="D106" s="21"/>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c r="IY106" s="16"/>
      <c r="IZ106" s="16"/>
    </row>
    <row r="107" spans="2:260" s="18" customFormat="1">
      <c r="B107" s="16"/>
      <c r="C107" s="20"/>
      <c r="D107" s="21"/>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c r="IY107" s="16"/>
      <c r="IZ107" s="16"/>
    </row>
    <row r="108" spans="2:260" s="18" customFormat="1">
      <c r="B108" s="16"/>
      <c r="C108" s="20"/>
      <c r="D108" s="21"/>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c r="IY108" s="16"/>
      <c r="IZ108" s="16"/>
    </row>
    <row r="109" spans="2:260" s="18" customFormat="1">
      <c r="B109" s="16"/>
      <c r="C109" s="20"/>
      <c r="D109" s="21"/>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c r="IY109" s="16"/>
      <c r="IZ109" s="16"/>
    </row>
    <row r="110" spans="2:260" s="18" customFormat="1">
      <c r="B110" s="16"/>
      <c r="C110" s="20"/>
      <c r="D110" s="21"/>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c r="IY110" s="16"/>
      <c r="IZ110" s="16"/>
    </row>
    <row r="111" spans="2:260" s="18" customFormat="1">
      <c r="B111" s="16"/>
      <c r="C111" s="20"/>
      <c r="D111" s="21"/>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c r="IY111" s="16"/>
      <c r="IZ111" s="16"/>
    </row>
    <row r="112" spans="2:260" s="18" customFormat="1">
      <c r="B112" s="16"/>
      <c r="C112" s="20"/>
      <c r="D112" s="21"/>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c r="IY112" s="16"/>
      <c r="IZ112" s="16"/>
    </row>
    <row r="113" spans="2:260" s="18" customFormat="1">
      <c r="B113" s="16"/>
      <c r="C113" s="20"/>
      <c r="D113" s="21"/>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c r="IW113" s="16"/>
      <c r="IX113" s="16"/>
      <c r="IY113" s="16"/>
      <c r="IZ113" s="16"/>
    </row>
    <row r="114" spans="2:260" s="18" customFormat="1">
      <c r="B114" s="16"/>
      <c r="C114" s="20"/>
      <c r="D114" s="21"/>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c r="IY114" s="16"/>
      <c r="IZ114" s="16"/>
    </row>
    <row r="115" spans="2:260" s="18" customFormat="1">
      <c r="B115" s="16"/>
      <c r="C115" s="20"/>
      <c r="D115" s="21"/>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c r="IY115" s="16"/>
      <c r="IZ115" s="16"/>
    </row>
    <row r="116" spans="2:260" s="18" customFormat="1">
      <c r="B116" s="16"/>
      <c r="C116" s="20"/>
      <c r="D116" s="21"/>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c r="IY116" s="16"/>
      <c r="IZ116" s="16"/>
    </row>
    <row r="117" spans="2:260" s="18" customFormat="1">
      <c r="B117" s="16"/>
      <c r="C117" s="20"/>
      <c r="D117" s="21"/>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row>
    <row r="118" spans="2:260" s="18" customFormat="1">
      <c r="B118" s="16"/>
      <c r="C118" s="20"/>
      <c r="D118" s="21"/>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c r="IW118" s="16"/>
      <c r="IX118" s="16"/>
      <c r="IY118" s="16"/>
      <c r="IZ118" s="16"/>
    </row>
    <row r="119" spans="2:260" s="18" customFormat="1">
      <c r="B119" s="16"/>
      <c r="C119" s="20"/>
      <c r="D119" s="21"/>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c r="IW119" s="16"/>
      <c r="IX119" s="16"/>
      <c r="IY119" s="16"/>
      <c r="IZ119" s="16"/>
    </row>
    <row r="120" spans="2:260" s="18" customFormat="1">
      <c r="B120" s="16"/>
      <c r="C120" s="20"/>
      <c r="D120" s="21"/>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c r="IW120" s="16"/>
      <c r="IX120" s="16"/>
      <c r="IY120" s="16"/>
      <c r="IZ120" s="16"/>
    </row>
    <row r="121" spans="2:260" s="18" customFormat="1">
      <c r="B121" s="16"/>
      <c r="C121" s="20"/>
      <c r="D121" s="21"/>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c r="IW121" s="16"/>
      <c r="IX121" s="16"/>
      <c r="IY121" s="16"/>
      <c r="IZ121" s="16"/>
    </row>
    <row r="122" spans="2:260" s="18" customFormat="1">
      <c r="B122" s="16"/>
      <c r="C122" s="20"/>
      <c r="D122" s="21"/>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c r="IW122" s="16"/>
      <c r="IX122" s="16"/>
      <c r="IY122" s="16"/>
      <c r="IZ122" s="16"/>
    </row>
    <row r="123" spans="2:260" s="18" customFormat="1">
      <c r="B123" s="16"/>
      <c r="C123" s="20"/>
      <c r="D123" s="21"/>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c r="IW123" s="16"/>
      <c r="IX123" s="16"/>
      <c r="IY123" s="16"/>
      <c r="IZ123" s="16"/>
    </row>
    <row r="124" spans="2:260" s="18" customFormat="1">
      <c r="B124" s="16"/>
      <c r="C124" s="20"/>
      <c r="D124" s="21"/>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c r="IW124" s="16"/>
      <c r="IX124" s="16"/>
      <c r="IY124" s="16"/>
      <c r="IZ124" s="16"/>
    </row>
    <row r="125" spans="2:260" s="18" customFormat="1">
      <c r="B125" s="16"/>
      <c r="C125" s="20"/>
      <c r="D125" s="21"/>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c r="IW125" s="16"/>
      <c r="IX125" s="16"/>
      <c r="IY125" s="16"/>
      <c r="IZ125" s="16"/>
    </row>
    <row r="126" spans="2:260" s="18" customFormat="1">
      <c r="B126" s="16"/>
      <c r="C126" s="20"/>
      <c r="D126" s="21"/>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row>
    <row r="127" spans="2:260" s="18" customFormat="1">
      <c r="B127" s="16"/>
      <c r="C127" s="20"/>
      <c r="D127" s="21"/>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6"/>
      <c r="HV127" s="16"/>
      <c r="HW127" s="16"/>
      <c r="HX127" s="16"/>
      <c r="HY127" s="16"/>
      <c r="HZ127" s="16"/>
      <c r="IA127" s="16"/>
      <c r="IB127" s="16"/>
      <c r="IC127" s="16"/>
      <c r="ID127" s="16"/>
      <c r="IE127" s="16"/>
      <c r="IF127" s="16"/>
      <c r="IG127" s="16"/>
      <c r="IH127" s="16"/>
      <c r="II127" s="16"/>
      <c r="IJ127" s="16"/>
      <c r="IK127" s="16"/>
      <c r="IL127" s="16"/>
      <c r="IM127" s="16"/>
      <c r="IN127" s="16"/>
      <c r="IO127" s="16"/>
      <c r="IP127" s="16"/>
      <c r="IQ127" s="16"/>
      <c r="IR127" s="16"/>
      <c r="IS127" s="16"/>
      <c r="IT127" s="16"/>
      <c r="IU127" s="16"/>
      <c r="IV127" s="16"/>
      <c r="IW127" s="16"/>
      <c r="IX127" s="16"/>
      <c r="IY127" s="16"/>
      <c r="IZ127" s="16"/>
    </row>
    <row r="128" spans="2:260" s="18" customFormat="1">
      <c r="B128" s="16"/>
      <c r="C128" s="20"/>
      <c r="D128" s="21"/>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c r="GE128" s="16"/>
      <c r="GF128" s="16"/>
      <c r="GG128" s="16"/>
      <c r="GH128" s="16"/>
      <c r="GI128" s="16"/>
      <c r="GJ128" s="16"/>
      <c r="GK128" s="16"/>
      <c r="GL128" s="16"/>
      <c r="GM128" s="16"/>
      <c r="GN128" s="16"/>
      <c r="GO128" s="16"/>
      <c r="GP128" s="16"/>
      <c r="GQ128" s="16"/>
      <c r="GR128" s="16"/>
      <c r="GS128" s="16"/>
      <c r="GT128" s="16"/>
      <c r="GU128" s="16"/>
      <c r="GV128" s="16"/>
      <c r="GW128" s="16"/>
      <c r="GX128" s="16"/>
      <c r="GY128" s="16"/>
      <c r="GZ128" s="16"/>
      <c r="HA128" s="16"/>
      <c r="HB128" s="16"/>
      <c r="HC128" s="16"/>
      <c r="HD128" s="16"/>
      <c r="HE128" s="16"/>
      <c r="HF128" s="16"/>
      <c r="HG128" s="16"/>
      <c r="HH128" s="16"/>
      <c r="HI128" s="16"/>
      <c r="HJ128" s="16"/>
      <c r="HK128" s="16"/>
      <c r="HL128" s="16"/>
      <c r="HM128" s="16"/>
      <c r="HN128" s="16"/>
      <c r="HO128" s="16"/>
      <c r="HP128" s="16"/>
      <c r="HQ128" s="16"/>
      <c r="HR128" s="16"/>
      <c r="HS128" s="16"/>
      <c r="HT128" s="16"/>
      <c r="HU128" s="16"/>
      <c r="HV128" s="16"/>
      <c r="HW128" s="16"/>
      <c r="HX128" s="16"/>
      <c r="HY128" s="16"/>
      <c r="HZ128" s="16"/>
      <c r="IA128" s="16"/>
      <c r="IB128" s="16"/>
      <c r="IC128" s="16"/>
      <c r="ID128" s="16"/>
      <c r="IE128" s="16"/>
      <c r="IF128" s="16"/>
      <c r="IG128" s="16"/>
      <c r="IH128" s="16"/>
      <c r="II128" s="16"/>
      <c r="IJ128" s="16"/>
      <c r="IK128" s="16"/>
      <c r="IL128" s="16"/>
      <c r="IM128" s="16"/>
      <c r="IN128" s="16"/>
      <c r="IO128" s="16"/>
      <c r="IP128" s="16"/>
      <c r="IQ128" s="16"/>
      <c r="IR128" s="16"/>
      <c r="IS128" s="16"/>
      <c r="IT128" s="16"/>
      <c r="IU128" s="16"/>
      <c r="IV128" s="16"/>
      <c r="IW128" s="16"/>
      <c r="IX128" s="16"/>
      <c r="IY128" s="16"/>
      <c r="IZ128" s="16"/>
    </row>
    <row r="129" spans="2:260" s="18" customFormat="1">
      <c r="B129" s="16"/>
      <c r="C129" s="20"/>
      <c r="D129" s="21"/>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c r="FZ129" s="16"/>
      <c r="GA129" s="16"/>
      <c r="GB129" s="16"/>
      <c r="GC129" s="16"/>
      <c r="GD129" s="16"/>
      <c r="GE129" s="16"/>
      <c r="GF129" s="16"/>
      <c r="GG129" s="16"/>
      <c r="GH129" s="16"/>
      <c r="GI129" s="16"/>
      <c r="GJ129" s="16"/>
      <c r="GK129" s="16"/>
      <c r="GL129" s="16"/>
      <c r="GM129" s="16"/>
      <c r="GN129" s="16"/>
      <c r="GO129" s="16"/>
      <c r="GP129" s="16"/>
      <c r="GQ129" s="16"/>
      <c r="GR129" s="16"/>
      <c r="GS129" s="16"/>
      <c r="GT129" s="16"/>
      <c r="GU129" s="16"/>
      <c r="GV129" s="16"/>
      <c r="GW129" s="16"/>
      <c r="GX129" s="16"/>
      <c r="GY129" s="16"/>
      <c r="GZ129" s="16"/>
      <c r="HA129" s="16"/>
      <c r="HB129" s="16"/>
      <c r="HC129" s="16"/>
      <c r="HD129" s="16"/>
      <c r="HE129" s="16"/>
      <c r="HF129" s="16"/>
      <c r="HG129" s="16"/>
      <c r="HH129" s="16"/>
      <c r="HI129" s="16"/>
      <c r="HJ129" s="16"/>
      <c r="HK129" s="16"/>
      <c r="HL129" s="16"/>
      <c r="HM129" s="16"/>
      <c r="HN129" s="16"/>
      <c r="HO129" s="16"/>
      <c r="HP129" s="16"/>
      <c r="HQ129" s="16"/>
      <c r="HR129" s="16"/>
      <c r="HS129" s="16"/>
      <c r="HT129" s="16"/>
      <c r="HU129" s="16"/>
      <c r="HV129" s="16"/>
      <c r="HW129" s="16"/>
      <c r="HX129" s="16"/>
      <c r="HY129" s="16"/>
      <c r="HZ129" s="16"/>
      <c r="IA129" s="16"/>
      <c r="IB129" s="16"/>
      <c r="IC129" s="16"/>
      <c r="ID129" s="16"/>
      <c r="IE129" s="16"/>
      <c r="IF129" s="16"/>
      <c r="IG129" s="16"/>
      <c r="IH129" s="16"/>
      <c r="II129" s="16"/>
      <c r="IJ129" s="16"/>
      <c r="IK129" s="16"/>
      <c r="IL129" s="16"/>
      <c r="IM129" s="16"/>
      <c r="IN129" s="16"/>
      <c r="IO129" s="16"/>
      <c r="IP129" s="16"/>
      <c r="IQ129" s="16"/>
      <c r="IR129" s="16"/>
      <c r="IS129" s="16"/>
      <c r="IT129" s="16"/>
      <c r="IU129" s="16"/>
      <c r="IV129" s="16"/>
      <c r="IW129" s="16"/>
      <c r="IX129" s="16"/>
      <c r="IY129" s="16"/>
      <c r="IZ129" s="16"/>
    </row>
    <row r="130" spans="2:260" s="18" customFormat="1">
      <c r="B130" s="16"/>
      <c r="C130" s="20"/>
      <c r="D130" s="21"/>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c r="IY130" s="16"/>
      <c r="IZ130" s="16"/>
    </row>
    <row r="131" spans="2:260" s="18" customFormat="1">
      <c r="B131" s="16"/>
      <c r="C131" s="20"/>
      <c r="D131" s="21"/>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c r="IY131" s="16"/>
      <c r="IZ131" s="16"/>
    </row>
    <row r="132" spans="2:260" s="18" customFormat="1">
      <c r="B132" s="16"/>
      <c r="C132" s="20"/>
      <c r="D132" s="21"/>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c r="IY132" s="16"/>
      <c r="IZ132" s="16"/>
    </row>
    <row r="133" spans="2:260" s="18" customFormat="1">
      <c r="B133" s="16"/>
      <c r="C133" s="20"/>
      <c r="D133" s="21"/>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c r="IY133" s="16"/>
      <c r="IZ133" s="16"/>
    </row>
    <row r="134" spans="2:260" s="18" customFormat="1">
      <c r="B134" s="16"/>
      <c r="C134" s="20"/>
      <c r="D134" s="21"/>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c r="FZ134" s="16"/>
      <c r="GA134" s="16"/>
      <c r="GB134" s="16"/>
      <c r="GC134" s="16"/>
      <c r="GD134" s="16"/>
      <c r="GE134" s="16"/>
      <c r="GF134" s="16"/>
      <c r="GG134" s="16"/>
      <c r="GH134" s="16"/>
      <c r="GI134" s="16"/>
      <c r="GJ134" s="16"/>
      <c r="GK134" s="16"/>
      <c r="GL134" s="16"/>
      <c r="GM134" s="16"/>
      <c r="GN134" s="16"/>
      <c r="GO134" s="16"/>
      <c r="GP134" s="16"/>
      <c r="GQ134" s="16"/>
      <c r="GR134" s="16"/>
      <c r="GS134" s="16"/>
      <c r="GT134" s="16"/>
      <c r="GU134" s="16"/>
      <c r="GV134" s="16"/>
      <c r="GW134" s="16"/>
      <c r="GX134" s="16"/>
      <c r="GY134" s="16"/>
      <c r="GZ134" s="16"/>
      <c r="HA134" s="16"/>
      <c r="HB134" s="16"/>
      <c r="HC134" s="16"/>
      <c r="HD134" s="16"/>
      <c r="HE134" s="16"/>
      <c r="HF134" s="16"/>
      <c r="HG134" s="16"/>
      <c r="HH134" s="16"/>
      <c r="HI134" s="16"/>
      <c r="HJ134" s="16"/>
      <c r="HK134" s="16"/>
      <c r="HL134" s="16"/>
      <c r="HM134" s="16"/>
      <c r="HN134" s="16"/>
      <c r="HO134" s="16"/>
      <c r="HP134" s="16"/>
      <c r="HQ134" s="16"/>
      <c r="HR134" s="16"/>
      <c r="HS134" s="16"/>
      <c r="HT134" s="16"/>
      <c r="HU134" s="16"/>
      <c r="HV134" s="16"/>
      <c r="HW134" s="16"/>
      <c r="HX134" s="16"/>
      <c r="HY134" s="16"/>
      <c r="HZ134" s="16"/>
      <c r="IA134" s="16"/>
      <c r="IB134" s="16"/>
      <c r="IC134" s="16"/>
      <c r="ID134" s="16"/>
      <c r="IE134" s="16"/>
      <c r="IF134" s="16"/>
      <c r="IG134" s="16"/>
      <c r="IH134" s="16"/>
      <c r="II134" s="16"/>
      <c r="IJ134" s="16"/>
      <c r="IK134" s="16"/>
      <c r="IL134" s="16"/>
      <c r="IM134" s="16"/>
      <c r="IN134" s="16"/>
      <c r="IO134" s="16"/>
      <c r="IP134" s="16"/>
      <c r="IQ134" s="16"/>
      <c r="IR134" s="16"/>
      <c r="IS134" s="16"/>
      <c r="IT134" s="16"/>
      <c r="IU134" s="16"/>
      <c r="IV134" s="16"/>
      <c r="IW134" s="16"/>
      <c r="IX134" s="16"/>
      <c r="IY134" s="16"/>
      <c r="IZ134" s="16"/>
    </row>
    <row r="135" spans="2:260" s="18" customFormat="1">
      <c r="B135" s="16"/>
      <c r="C135" s="20"/>
      <c r="D135" s="21"/>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c r="FZ135" s="16"/>
      <c r="GA135" s="16"/>
      <c r="GB135" s="16"/>
      <c r="GC135" s="16"/>
      <c r="GD135" s="16"/>
      <c r="GE135" s="16"/>
      <c r="GF135" s="16"/>
      <c r="GG135" s="16"/>
      <c r="GH135" s="16"/>
      <c r="GI135" s="16"/>
      <c r="GJ135" s="16"/>
      <c r="GK135" s="16"/>
      <c r="GL135" s="16"/>
      <c r="GM135" s="16"/>
      <c r="GN135" s="16"/>
      <c r="GO135" s="16"/>
      <c r="GP135" s="16"/>
      <c r="GQ135" s="16"/>
      <c r="GR135" s="16"/>
      <c r="GS135" s="16"/>
      <c r="GT135" s="16"/>
      <c r="GU135" s="16"/>
      <c r="GV135" s="16"/>
      <c r="GW135" s="16"/>
      <c r="GX135" s="16"/>
      <c r="GY135" s="16"/>
      <c r="GZ135" s="16"/>
      <c r="HA135" s="16"/>
      <c r="HB135" s="16"/>
      <c r="HC135" s="16"/>
      <c r="HD135" s="16"/>
      <c r="HE135" s="16"/>
      <c r="HF135" s="16"/>
      <c r="HG135" s="16"/>
      <c r="HH135" s="16"/>
      <c r="HI135" s="16"/>
      <c r="HJ135" s="16"/>
      <c r="HK135" s="16"/>
      <c r="HL135" s="16"/>
      <c r="HM135" s="16"/>
      <c r="HN135" s="16"/>
      <c r="HO135" s="16"/>
      <c r="HP135" s="16"/>
      <c r="HQ135" s="16"/>
      <c r="HR135" s="16"/>
      <c r="HS135" s="16"/>
      <c r="HT135" s="16"/>
      <c r="HU135" s="16"/>
      <c r="HV135" s="16"/>
      <c r="HW135" s="16"/>
      <c r="HX135" s="16"/>
      <c r="HY135" s="16"/>
      <c r="HZ135" s="16"/>
      <c r="IA135" s="16"/>
      <c r="IB135" s="16"/>
      <c r="IC135" s="16"/>
      <c r="ID135" s="16"/>
      <c r="IE135" s="16"/>
      <c r="IF135" s="16"/>
      <c r="IG135" s="16"/>
      <c r="IH135" s="16"/>
      <c r="II135" s="16"/>
      <c r="IJ135" s="16"/>
      <c r="IK135" s="16"/>
      <c r="IL135" s="16"/>
      <c r="IM135" s="16"/>
      <c r="IN135" s="16"/>
      <c r="IO135" s="16"/>
      <c r="IP135" s="16"/>
      <c r="IQ135" s="16"/>
      <c r="IR135" s="16"/>
      <c r="IS135" s="16"/>
      <c r="IT135" s="16"/>
      <c r="IU135" s="16"/>
      <c r="IV135" s="16"/>
      <c r="IW135" s="16"/>
      <c r="IX135" s="16"/>
      <c r="IY135" s="16"/>
      <c r="IZ135" s="16"/>
    </row>
    <row r="136" spans="2:260" s="18" customFormat="1">
      <c r="B136" s="16"/>
      <c r="C136" s="20"/>
      <c r="D136" s="21"/>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c r="FZ136" s="16"/>
      <c r="GA136" s="16"/>
      <c r="GB136" s="16"/>
      <c r="GC136" s="16"/>
      <c r="GD136" s="16"/>
      <c r="GE136" s="16"/>
      <c r="GF136" s="16"/>
      <c r="GG136" s="16"/>
      <c r="GH136" s="16"/>
      <c r="GI136" s="16"/>
      <c r="GJ136" s="16"/>
      <c r="GK136" s="16"/>
      <c r="GL136" s="16"/>
      <c r="GM136" s="16"/>
      <c r="GN136" s="16"/>
      <c r="GO136" s="16"/>
      <c r="GP136" s="16"/>
      <c r="GQ136" s="16"/>
      <c r="GR136" s="16"/>
      <c r="GS136" s="16"/>
      <c r="GT136" s="16"/>
      <c r="GU136" s="16"/>
      <c r="GV136" s="16"/>
      <c r="GW136" s="16"/>
      <c r="GX136" s="16"/>
      <c r="GY136" s="16"/>
      <c r="GZ136" s="16"/>
      <c r="HA136" s="16"/>
      <c r="HB136" s="16"/>
      <c r="HC136" s="16"/>
      <c r="HD136" s="16"/>
      <c r="HE136" s="16"/>
      <c r="HF136" s="16"/>
      <c r="HG136" s="16"/>
      <c r="HH136" s="16"/>
      <c r="HI136" s="16"/>
      <c r="HJ136" s="16"/>
      <c r="HK136" s="16"/>
      <c r="HL136" s="16"/>
      <c r="HM136" s="16"/>
      <c r="HN136" s="16"/>
      <c r="HO136" s="16"/>
      <c r="HP136" s="16"/>
      <c r="HQ136" s="16"/>
      <c r="HR136" s="16"/>
      <c r="HS136" s="16"/>
      <c r="HT136" s="16"/>
      <c r="HU136" s="16"/>
      <c r="HV136" s="16"/>
      <c r="HW136" s="16"/>
      <c r="HX136" s="16"/>
      <c r="HY136" s="16"/>
      <c r="HZ136" s="16"/>
      <c r="IA136" s="16"/>
      <c r="IB136" s="16"/>
      <c r="IC136" s="16"/>
      <c r="ID136" s="16"/>
      <c r="IE136" s="16"/>
      <c r="IF136" s="16"/>
      <c r="IG136" s="16"/>
      <c r="IH136" s="16"/>
      <c r="II136" s="16"/>
      <c r="IJ136" s="16"/>
      <c r="IK136" s="16"/>
      <c r="IL136" s="16"/>
      <c r="IM136" s="16"/>
      <c r="IN136" s="16"/>
      <c r="IO136" s="16"/>
      <c r="IP136" s="16"/>
      <c r="IQ136" s="16"/>
      <c r="IR136" s="16"/>
      <c r="IS136" s="16"/>
      <c r="IT136" s="16"/>
      <c r="IU136" s="16"/>
      <c r="IV136" s="16"/>
      <c r="IW136" s="16"/>
      <c r="IX136" s="16"/>
      <c r="IY136" s="16"/>
      <c r="IZ136" s="16"/>
    </row>
    <row r="137" spans="2:260" s="18" customFormat="1">
      <c r="B137" s="16"/>
      <c r="C137" s="20"/>
      <c r="D137" s="21"/>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c r="IY137" s="16"/>
      <c r="IZ137" s="16"/>
    </row>
    <row r="138" spans="2:260" s="18" customFormat="1">
      <c r="B138" s="16"/>
      <c r="C138" s="20"/>
      <c r="D138" s="21"/>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c r="IY138" s="16"/>
      <c r="IZ138" s="16"/>
    </row>
    <row r="139" spans="2:260" s="18" customFormat="1">
      <c r="B139" s="16"/>
      <c r="C139" s="20"/>
      <c r="D139" s="21"/>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c r="IY139" s="16"/>
      <c r="IZ139" s="16"/>
    </row>
    <row r="140" spans="2:260" s="18" customFormat="1">
      <c r="B140" s="16"/>
      <c r="C140" s="20"/>
      <c r="D140" s="21"/>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c r="IY140" s="16"/>
      <c r="IZ140" s="16"/>
    </row>
    <row r="141" spans="2:260" s="18" customFormat="1">
      <c r="B141" s="16"/>
      <c r="C141" s="20"/>
      <c r="D141" s="21"/>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c r="IY141" s="16"/>
      <c r="IZ141" s="16"/>
    </row>
    <row r="142" spans="2:260" s="18" customFormat="1">
      <c r="B142" s="16"/>
      <c r="C142" s="20"/>
      <c r="D142" s="21"/>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c r="IY142" s="16"/>
      <c r="IZ142" s="16"/>
    </row>
    <row r="143" spans="2:260" s="18" customFormat="1">
      <c r="B143" s="16"/>
      <c r="C143" s="20"/>
      <c r="D143" s="21"/>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c r="IY143" s="16"/>
      <c r="IZ143" s="16"/>
    </row>
    <row r="144" spans="2:260" s="18" customFormat="1">
      <c r="B144" s="16"/>
      <c r="C144" s="20"/>
      <c r="D144" s="21"/>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c r="IY144" s="16"/>
      <c r="IZ144" s="16"/>
    </row>
    <row r="145" spans="2:260" s="18" customFormat="1">
      <c r="B145" s="16"/>
      <c r="C145" s="20"/>
      <c r="D145" s="21"/>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c r="FZ145" s="16"/>
      <c r="GA145" s="16"/>
      <c r="GB145" s="16"/>
      <c r="GC145" s="16"/>
      <c r="GD145" s="16"/>
      <c r="GE145" s="16"/>
      <c r="GF145" s="16"/>
      <c r="GG145" s="16"/>
      <c r="GH145" s="16"/>
      <c r="GI145" s="16"/>
      <c r="GJ145" s="16"/>
      <c r="GK145" s="16"/>
      <c r="GL145" s="16"/>
      <c r="GM145" s="16"/>
      <c r="GN145" s="16"/>
      <c r="GO145" s="16"/>
      <c r="GP145" s="16"/>
      <c r="GQ145" s="16"/>
      <c r="GR145" s="16"/>
      <c r="GS145" s="16"/>
      <c r="GT145" s="16"/>
      <c r="GU145" s="16"/>
      <c r="GV145" s="16"/>
      <c r="GW145" s="16"/>
      <c r="GX145" s="16"/>
      <c r="GY145" s="16"/>
      <c r="GZ145" s="16"/>
      <c r="HA145" s="16"/>
      <c r="HB145" s="16"/>
      <c r="HC145" s="16"/>
      <c r="HD145" s="16"/>
      <c r="HE145" s="16"/>
      <c r="HF145" s="16"/>
      <c r="HG145" s="16"/>
      <c r="HH145" s="16"/>
      <c r="HI145" s="16"/>
      <c r="HJ145" s="16"/>
      <c r="HK145" s="16"/>
      <c r="HL145" s="16"/>
      <c r="HM145" s="16"/>
      <c r="HN145" s="16"/>
      <c r="HO145" s="16"/>
      <c r="HP145" s="16"/>
      <c r="HQ145" s="16"/>
      <c r="HR145" s="16"/>
      <c r="HS145" s="16"/>
      <c r="HT145" s="16"/>
      <c r="HU145" s="16"/>
      <c r="HV145" s="16"/>
      <c r="HW145" s="16"/>
      <c r="HX145" s="16"/>
      <c r="HY145" s="16"/>
      <c r="HZ145" s="16"/>
      <c r="IA145" s="16"/>
      <c r="IB145" s="16"/>
      <c r="IC145" s="16"/>
      <c r="ID145" s="16"/>
      <c r="IE145" s="16"/>
      <c r="IF145" s="16"/>
      <c r="IG145" s="16"/>
      <c r="IH145" s="16"/>
      <c r="II145" s="16"/>
      <c r="IJ145" s="16"/>
      <c r="IK145" s="16"/>
      <c r="IL145" s="16"/>
      <c r="IM145" s="16"/>
      <c r="IN145" s="16"/>
      <c r="IO145" s="16"/>
      <c r="IP145" s="16"/>
      <c r="IQ145" s="16"/>
      <c r="IR145" s="16"/>
      <c r="IS145" s="16"/>
      <c r="IT145" s="16"/>
      <c r="IU145" s="16"/>
      <c r="IV145" s="16"/>
      <c r="IW145" s="16"/>
      <c r="IX145" s="16"/>
      <c r="IY145" s="16"/>
      <c r="IZ145" s="16"/>
    </row>
    <row r="146" spans="2:260" s="18" customFormat="1">
      <c r="B146" s="16"/>
      <c r="C146" s="20"/>
      <c r="D146" s="21"/>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c r="IY146" s="16"/>
      <c r="IZ146" s="16"/>
    </row>
    <row r="147" spans="2:260" s="18" customFormat="1">
      <c r="B147" s="16"/>
      <c r="C147" s="20"/>
      <c r="D147" s="21"/>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c r="IY147" s="16"/>
      <c r="IZ147" s="16"/>
    </row>
    <row r="148" spans="2:260" s="18" customFormat="1">
      <c r="B148" s="16"/>
      <c r="C148" s="20"/>
      <c r="D148" s="21"/>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c r="IY148" s="16"/>
      <c r="IZ148" s="16"/>
    </row>
    <row r="149" spans="2:260" s="18" customFormat="1">
      <c r="B149" s="16"/>
      <c r="C149" s="20"/>
      <c r="D149" s="21"/>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c r="IY149" s="16"/>
      <c r="IZ149" s="16"/>
    </row>
    <row r="150" spans="2:260" s="18" customFormat="1">
      <c r="B150" s="16"/>
      <c r="C150" s="20"/>
      <c r="D150" s="21"/>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c r="FZ150" s="16"/>
      <c r="GA150" s="16"/>
      <c r="GB150" s="16"/>
      <c r="GC150" s="16"/>
      <c r="GD150" s="16"/>
      <c r="GE150" s="16"/>
      <c r="GF150" s="16"/>
      <c r="GG150" s="16"/>
      <c r="GH150" s="16"/>
      <c r="GI150" s="16"/>
      <c r="GJ150" s="16"/>
      <c r="GK150" s="16"/>
      <c r="GL150" s="16"/>
      <c r="GM150" s="16"/>
      <c r="GN150" s="16"/>
      <c r="GO150" s="16"/>
      <c r="GP150" s="16"/>
      <c r="GQ150" s="16"/>
      <c r="GR150" s="16"/>
      <c r="GS150" s="16"/>
      <c r="GT150" s="16"/>
      <c r="GU150" s="16"/>
      <c r="GV150" s="16"/>
      <c r="GW150" s="16"/>
      <c r="GX150" s="16"/>
      <c r="GY150" s="16"/>
      <c r="GZ150" s="16"/>
      <c r="HA150" s="16"/>
      <c r="HB150" s="16"/>
      <c r="HC150" s="16"/>
      <c r="HD150" s="16"/>
      <c r="HE150" s="16"/>
      <c r="HF150" s="16"/>
      <c r="HG150" s="16"/>
      <c r="HH150" s="16"/>
      <c r="HI150" s="16"/>
      <c r="HJ150" s="16"/>
      <c r="HK150" s="16"/>
      <c r="HL150" s="16"/>
      <c r="HM150" s="16"/>
      <c r="HN150" s="16"/>
      <c r="HO150" s="16"/>
      <c r="HP150" s="16"/>
      <c r="HQ150" s="16"/>
      <c r="HR150" s="16"/>
      <c r="HS150" s="16"/>
      <c r="HT150" s="16"/>
      <c r="HU150" s="16"/>
      <c r="HV150" s="16"/>
      <c r="HW150" s="16"/>
      <c r="HX150" s="16"/>
      <c r="HY150" s="16"/>
      <c r="HZ150" s="16"/>
      <c r="IA150" s="16"/>
      <c r="IB150" s="16"/>
      <c r="IC150" s="16"/>
      <c r="ID150" s="16"/>
      <c r="IE150" s="16"/>
      <c r="IF150" s="16"/>
      <c r="IG150" s="16"/>
      <c r="IH150" s="16"/>
      <c r="II150" s="16"/>
      <c r="IJ150" s="16"/>
      <c r="IK150" s="16"/>
      <c r="IL150" s="16"/>
      <c r="IM150" s="16"/>
      <c r="IN150" s="16"/>
      <c r="IO150" s="16"/>
      <c r="IP150" s="16"/>
      <c r="IQ150" s="16"/>
      <c r="IR150" s="16"/>
      <c r="IS150" s="16"/>
      <c r="IT150" s="16"/>
      <c r="IU150" s="16"/>
      <c r="IV150" s="16"/>
      <c r="IW150" s="16"/>
      <c r="IX150" s="16"/>
      <c r="IY150" s="16"/>
      <c r="IZ150" s="16"/>
    </row>
    <row r="151" spans="2:260" s="18" customFormat="1">
      <c r="B151" s="16"/>
      <c r="C151" s="20"/>
      <c r="D151" s="21"/>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c r="IW151" s="16"/>
      <c r="IX151" s="16"/>
      <c r="IY151" s="16"/>
      <c r="IZ151" s="16"/>
    </row>
    <row r="152" spans="2:260" s="18" customFormat="1">
      <c r="B152" s="16"/>
      <c r="C152" s="20"/>
      <c r="D152" s="21"/>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c r="IW152" s="16"/>
      <c r="IX152" s="16"/>
      <c r="IY152" s="16"/>
      <c r="IZ152" s="16"/>
    </row>
    <row r="153" spans="2:260" s="18" customFormat="1">
      <c r="B153" s="16"/>
      <c r="C153" s="20"/>
      <c r="D153" s="21"/>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c r="IY153" s="16"/>
      <c r="IZ153" s="16"/>
    </row>
    <row r="154" spans="2:260" s="18" customFormat="1">
      <c r="B154" s="16"/>
      <c r="C154" s="20"/>
      <c r="D154" s="21"/>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c r="IY154" s="16"/>
      <c r="IZ154" s="16"/>
    </row>
    <row r="155" spans="2:260" s="18" customFormat="1">
      <c r="B155" s="16"/>
      <c r="C155" s="20"/>
      <c r="D155" s="21"/>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c r="IY155" s="16"/>
      <c r="IZ155" s="16"/>
    </row>
    <row r="156" spans="2:260" s="18" customFormat="1">
      <c r="B156" s="16"/>
      <c r="C156" s="20"/>
      <c r="D156" s="21"/>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c r="IY156" s="16"/>
      <c r="IZ156" s="16"/>
    </row>
    <row r="157" spans="2:260" s="18" customFormat="1">
      <c r="B157" s="16"/>
      <c r="C157" s="20"/>
      <c r="D157" s="21"/>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c r="IY157" s="16"/>
      <c r="IZ157" s="16"/>
    </row>
    <row r="158" spans="2:260" s="18" customFormat="1">
      <c r="B158" s="16"/>
      <c r="C158" s="20"/>
      <c r="D158" s="21"/>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c r="IY158" s="16"/>
      <c r="IZ158" s="16"/>
    </row>
    <row r="159" spans="2:260" s="18" customFormat="1">
      <c r="B159" s="16"/>
      <c r="C159" s="20"/>
      <c r="D159" s="21"/>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c r="IY159" s="16"/>
      <c r="IZ159" s="16"/>
    </row>
    <row r="160" spans="2:260" s="18" customFormat="1">
      <c r="B160" s="16"/>
      <c r="C160" s="20"/>
      <c r="D160" s="21"/>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c r="IW160" s="16"/>
      <c r="IX160" s="16"/>
      <c r="IY160" s="16"/>
      <c r="IZ160" s="16"/>
    </row>
    <row r="161" spans="2:260" s="18" customFormat="1">
      <c r="B161" s="16"/>
      <c r="C161" s="20"/>
      <c r="D161" s="21"/>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c r="IW161" s="16"/>
      <c r="IX161" s="16"/>
      <c r="IY161" s="16"/>
      <c r="IZ161" s="16"/>
    </row>
    <row r="162" spans="2:260" s="18" customFormat="1">
      <c r="B162" s="16"/>
      <c r="C162" s="20"/>
      <c r="D162" s="21"/>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16"/>
      <c r="IX162" s="16"/>
      <c r="IY162" s="16"/>
      <c r="IZ162" s="16"/>
    </row>
    <row r="163" spans="2:260" s="18" customFormat="1">
      <c r="B163" s="16"/>
      <c r="C163" s="20"/>
      <c r="D163" s="21"/>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16"/>
      <c r="IX163" s="16"/>
      <c r="IY163" s="16"/>
      <c r="IZ163" s="16"/>
    </row>
    <row r="164" spans="2:260" s="18" customFormat="1">
      <c r="B164" s="16"/>
      <c r="C164" s="20"/>
      <c r="D164" s="21"/>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c r="IW164" s="16"/>
      <c r="IX164" s="16"/>
      <c r="IY164" s="16"/>
      <c r="IZ164" s="16"/>
    </row>
    <row r="165" spans="2:260" s="18" customFormat="1">
      <c r="B165" s="16"/>
      <c r="C165" s="20"/>
      <c r="D165" s="21"/>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c r="IW165" s="16"/>
      <c r="IX165" s="16"/>
      <c r="IY165" s="16"/>
      <c r="IZ165" s="16"/>
    </row>
    <row r="166" spans="2:260" s="18" customFormat="1">
      <c r="B166" s="16"/>
      <c r="C166" s="20"/>
      <c r="D166" s="21"/>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c r="FZ166" s="16"/>
      <c r="GA166" s="16"/>
      <c r="GB166" s="16"/>
      <c r="GC166" s="16"/>
      <c r="GD166" s="16"/>
      <c r="GE166" s="16"/>
      <c r="GF166" s="16"/>
      <c r="GG166" s="16"/>
      <c r="GH166" s="16"/>
      <c r="GI166" s="16"/>
      <c r="GJ166" s="16"/>
      <c r="GK166" s="16"/>
      <c r="GL166" s="16"/>
      <c r="GM166" s="16"/>
      <c r="GN166" s="16"/>
      <c r="GO166" s="16"/>
      <c r="GP166" s="16"/>
      <c r="GQ166" s="16"/>
      <c r="GR166" s="16"/>
      <c r="GS166" s="16"/>
      <c r="GT166" s="16"/>
      <c r="GU166" s="16"/>
      <c r="GV166" s="16"/>
      <c r="GW166" s="16"/>
      <c r="GX166" s="16"/>
      <c r="GY166" s="16"/>
      <c r="GZ166" s="16"/>
      <c r="HA166" s="16"/>
      <c r="HB166" s="16"/>
      <c r="HC166" s="16"/>
      <c r="HD166" s="16"/>
      <c r="HE166" s="16"/>
      <c r="HF166" s="16"/>
      <c r="HG166" s="16"/>
      <c r="HH166" s="16"/>
      <c r="HI166" s="16"/>
      <c r="HJ166" s="16"/>
      <c r="HK166" s="16"/>
      <c r="HL166" s="16"/>
      <c r="HM166" s="16"/>
      <c r="HN166" s="16"/>
      <c r="HO166" s="16"/>
      <c r="HP166" s="16"/>
      <c r="HQ166" s="16"/>
      <c r="HR166" s="16"/>
      <c r="HS166" s="16"/>
      <c r="HT166" s="16"/>
      <c r="HU166" s="16"/>
      <c r="HV166" s="16"/>
      <c r="HW166" s="16"/>
      <c r="HX166" s="16"/>
      <c r="HY166" s="16"/>
      <c r="HZ166" s="16"/>
      <c r="IA166" s="16"/>
      <c r="IB166" s="16"/>
      <c r="IC166" s="16"/>
      <c r="ID166" s="16"/>
      <c r="IE166" s="16"/>
      <c r="IF166" s="16"/>
      <c r="IG166" s="16"/>
      <c r="IH166" s="16"/>
      <c r="II166" s="16"/>
      <c r="IJ166" s="16"/>
      <c r="IK166" s="16"/>
      <c r="IL166" s="16"/>
      <c r="IM166" s="16"/>
      <c r="IN166" s="16"/>
      <c r="IO166" s="16"/>
      <c r="IP166" s="16"/>
      <c r="IQ166" s="16"/>
      <c r="IR166" s="16"/>
      <c r="IS166" s="16"/>
      <c r="IT166" s="16"/>
      <c r="IU166" s="16"/>
      <c r="IV166" s="16"/>
      <c r="IW166" s="16"/>
      <c r="IX166" s="16"/>
      <c r="IY166" s="16"/>
      <c r="IZ166" s="16"/>
    </row>
    <row r="167" spans="2:260" s="18" customFormat="1">
      <c r="B167" s="16"/>
      <c r="C167" s="20"/>
      <c r="D167" s="21"/>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c r="IO167" s="16"/>
      <c r="IP167" s="16"/>
      <c r="IQ167" s="16"/>
      <c r="IR167" s="16"/>
      <c r="IS167" s="16"/>
      <c r="IT167" s="16"/>
      <c r="IU167" s="16"/>
      <c r="IV167" s="16"/>
      <c r="IW167" s="16"/>
      <c r="IX167" s="16"/>
      <c r="IY167" s="16"/>
      <c r="IZ167" s="16"/>
    </row>
    <row r="168" spans="2:260" s="18" customFormat="1">
      <c r="B168" s="16"/>
      <c r="C168" s="20"/>
      <c r="D168" s="21"/>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c r="FM168" s="16"/>
      <c r="FN168" s="16"/>
      <c r="FO168" s="16"/>
      <c r="FP168" s="16"/>
      <c r="FQ168" s="16"/>
      <c r="FR168" s="16"/>
      <c r="FS168" s="16"/>
      <c r="FT168" s="16"/>
      <c r="FU168" s="16"/>
      <c r="FV168" s="16"/>
      <c r="FW168" s="16"/>
      <c r="FX168" s="16"/>
      <c r="FY168" s="16"/>
      <c r="FZ168" s="16"/>
      <c r="GA168" s="16"/>
      <c r="GB168" s="16"/>
      <c r="GC168" s="16"/>
      <c r="GD168" s="16"/>
      <c r="GE168" s="16"/>
      <c r="GF168" s="16"/>
      <c r="GG168" s="16"/>
      <c r="GH168" s="16"/>
      <c r="GI168" s="16"/>
      <c r="GJ168" s="16"/>
      <c r="GK168" s="16"/>
      <c r="GL168" s="16"/>
      <c r="GM168" s="16"/>
      <c r="GN168" s="16"/>
      <c r="GO168" s="16"/>
      <c r="GP168" s="16"/>
      <c r="GQ168" s="16"/>
      <c r="GR168" s="16"/>
      <c r="GS168" s="16"/>
      <c r="GT168" s="16"/>
      <c r="GU168" s="16"/>
      <c r="GV168" s="16"/>
      <c r="GW168" s="16"/>
      <c r="GX168" s="16"/>
      <c r="GY168" s="16"/>
      <c r="GZ168" s="16"/>
      <c r="HA168" s="16"/>
      <c r="HB168" s="16"/>
      <c r="HC168" s="16"/>
      <c r="HD168" s="16"/>
      <c r="HE168" s="16"/>
      <c r="HF168" s="16"/>
      <c r="HG168" s="16"/>
      <c r="HH168" s="16"/>
      <c r="HI168" s="16"/>
      <c r="HJ168" s="16"/>
      <c r="HK168" s="16"/>
      <c r="HL168" s="16"/>
      <c r="HM168" s="16"/>
      <c r="HN168" s="16"/>
      <c r="HO168" s="16"/>
      <c r="HP168" s="16"/>
      <c r="HQ168" s="16"/>
      <c r="HR168" s="16"/>
      <c r="HS168" s="16"/>
      <c r="HT168" s="16"/>
      <c r="HU168" s="16"/>
      <c r="HV168" s="16"/>
      <c r="HW168" s="16"/>
      <c r="HX168" s="16"/>
      <c r="HY168" s="16"/>
      <c r="HZ168" s="16"/>
      <c r="IA168" s="16"/>
      <c r="IB168" s="16"/>
      <c r="IC168" s="16"/>
      <c r="ID168" s="16"/>
      <c r="IE168" s="16"/>
      <c r="IF168" s="16"/>
      <c r="IG168" s="16"/>
      <c r="IH168" s="16"/>
      <c r="II168" s="16"/>
      <c r="IJ168" s="16"/>
      <c r="IK168" s="16"/>
      <c r="IL168" s="16"/>
      <c r="IM168" s="16"/>
      <c r="IN168" s="16"/>
      <c r="IO168" s="16"/>
      <c r="IP168" s="16"/>
      <c r="IQ168" s="16"/>
      <c r="IR168" s="16"/>
      <c r="IS168" s="16"/>
      <c r="IT168" s="16"/>
      <c r="IU168" s="16"/>
      <c r="IV168" s="16"/>
      <c r="IW168" s="16"/>
      <c r="IX168" s="16"/>
      <c r="IY168" s="16"/>
      <c r="IZ168" s="16"/>
    </row>
    <row r="169" spans="2:260" s="18" customFormat="1">
      <c r="B169" s="16"/>
      <c r="C169" s="20"/>
      <c r="D169" s="21"/>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c r="IW169" s="16"/>
      <c r="IX169" s="16"/>
      <c r="IY169" s="16"/>
      <c r="IZ169" s="16"/>
    </row>
    <row r="170" spans="2:260" s="18" customFormat="1">
      <c r="B170" s="16"/>
      <c r="C170" s="20"/>
      <c r="D170" s="21"/>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c r="IW170" s="16"/>
      <c r="IX170" s="16"/>
      <c r="IY170" s="16"/>
      <c r="IZ170" s="16"/>
    </row>
    <row r="171" spans="2:260" s="18" customFormat="1">
      <c r="B171" s="16"/>
      <c r="C171" s="20"/>
      <c r="D171" s="21"/>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c r="IW171" s="16"/>
      <c r="IX171" s="16"/>
      <c r="IY171" s="16"/>
      <c r="IZ171" s="16"/>
    </row>
    <row r="172" spans="2:260" s="18" customFormat="1">
      <c r="B172" s="16"/>
      <c r="C172" s="20"/>
      <c r="D172" s="21"/>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c r="IW172" s="16"/>
      <c r="IX172" s="16"/>
      <c r="IY172" s="16"/>
      <c r="IZ172" s="16"/>
    </row>
    <row r="173" spans="2:260" s="18" customFormat="1">
      <c r="B173" s="16"/>
      <c r="C173" s="20"/>
      <c r="D173" s="21"/>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c r="IU173" s="16"/>
      <c r="IV173" s="16"/>
      <c r="IW173" s="16"/>
      <c r="IX173" s="16"/>
      <c r="IY173" s="16"/>
      <c r="IZ173" s="16"/>
    </row>
    <row r="174" spans="2:260" s="18" customFormat="1">
      <c r="B174" s="16"/>
      <c r="C174" s="20"/>
      <c r="D174" s="21"/>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c r="IW174" s="16"/>
      <c r="IX174" s="16"/>
      <c r="IY174" s="16"/>
      <c r="IZ174" s="16"/>
    </row>
    <row r="175" spans="2:260" s="18" customFormat="1">
      <c r="B175" s="16"/>
      <c r="C175" s="20"/>
      <c r="D175" s="21"/>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c r="IW175" s="16"/>
      <c r="IX175" s="16"/>
      <c r="IY175" s="16"/>
      <c r="IZ175" s="16"/>
    </row>
    <row r="176" spans="2:260" s="18" customFormat="1">
      <c r="B176" s="16"/>
      <c r="C176" s="20"/>
      <c r="D176" s="21"/>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c r="IW176" s="16"/>
      <c r="IX176" s="16"/>
      <c r="IY176" s="16"/>
      <c r="IZ176" s="16"/>
    </row>
    <row r="177" spans="2:260" s="18" customFormat="1">
      <c r="B177" s="16"/>
      <c r="C177" s="20"/>
      <c r="D177" s="21"/>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c r="IU177" s="16"/>
      <c r="IV177" s="16"/>
      <c r="IW177" s="16"/>
      <c r="IX177" s="16"/>
      <c r="IY177" s="16"/>
      <c r="IZ177" s="16"/>
    </row>
    <row r="178" spans="2:260" s="18" customFormat="1">
      <c r="B178" s="16"/>
      <c r="C178" s="20"/>
      <c r="D178" s="21"/>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c r="IW178" s="16"/>
      <c r="IX178" s="16"/>
      <c r="IY178" s="16"/>
      <c r="IZ178" s="16"/>
    </row>
    <row r="179" spans="2:260" s="18" customFormat="1">
      <c r="B179" s="16"/>
      <c r="C179" s="20"/>
      <c r="D179" s="21"/>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c r="IW179" s="16"/>
      <c r="IX179" s="16"/>
      <c r="IY179" s="16"/>
      <c r="IZ179" s="16"/>
    </row>
    <row r="180" spans="2:260" s="18" customFormat="1">
      <c r="B180" s="16"/>
      <c r="C180" s="20"/>
      <c r="D180" s="21"/>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c r="IW180" s="16"/>
      <c r="IX180" s="16"/>
      <c r="IY180" s="16"/>
      <c r="IZ180" s="16"/>
    </row>
    <row r="181" spans="2:260" s="18" customFormat="1">
      <c r="B181" s="16"/>
      <c r="C181" s="20"/>
      <c r="D181" s="21"/>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c r="IW181" s="16"/>
      <c r="IX181" s="16"/>
      <c r="IY181" s="16"/>
      <c r="IZ181" s="16"/>
    </row>
    <row r="182" spans="2:260" s="18" customFormat="1">
      <c r="B182" s="16"/>
      <c r="C182" s="20"/>
      <c r="D182" s="21"/>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c r="FO182" s="16"/>
      <c r="FP182" s="16"/>
      <c r="FQ182" s="16"/>
      <c r="FR182" s="16"/>
      <c r="FS182" s="16"/>
      <c r="FT182" s="16"/>
      <c r="FU182" s="16"/>
      <c r="FV182" s="16"/>
      <c r="FW182" s="16"/>
      <c r="FX182" s="16"/>
      <c r="FY182" s="16"/>
      <c r="FZ182" s="16"/>
      <c r="GA182" s="16"/>
      <c r="GB182" s="16"/>
      <c r="GC182" s="16"/>
      <c r="GD182" s="16"/>
      <c r="GE182" s="16"/>
      <c r="GF182" s="16"/>
      <c r="GG182" s="16"/>
      <c r="GH182" s="16"/>
      <c r="GI182" s="16"/>
      <c r="GJ182" s="16"/>
      <c r="GK182" s="16"/>
      <c r="GL182" s="16"/>
      <c r="GM182" s="16"/>
      <c r="GN182" s="16"/>
      <c r="GO182" s="16"/>
      <c r="GP182" s="16"/>
      <c r="GQ182" s="16"/>
      <c r="GR182" s="16"/>
      <c r="GS182" s="16"/>
      <c r="GT182" s="16"/>
      <c r="GU182" s="16"/>
      <c r="GV182" s="16"/>
      <c r="GW182" s="16"/>
      <c r="GX182" s="16"/>
      <c r="GY182" s="16"/>
      <c r="GZ182" s="16"/>
      <c r="HA182" s="16"/>
      <c r="HB182" s="16"/>
      <c r="HC182" s="16"/>
      <c r="HD182" s="16"/>
      <c r="HE182" s="16"/>
      <c r="HF182" s="16"/>
      <c r="HG182" s="16"/>
      <c r="HH182" s="16"/>
      <c r="HI182" s="16"/>
      <c r="HJ182" s="16"/>
      <c r="HK182" s="16"/>
      <c r="HL182" s="16"/>
      <c r="HM182" s="16"/>
      <c r="HN182" s="16"/>
      <c r="HO182" s="16"/>
      <c r="HP182" s="16"/>
      <c r="HQ182" s="16"/>
      <c r="HR182" s="16"/>
      <c r="HS182" s="16"/>
      <c r="HT182" s="16"/>
      <c r="HU182" s="16"/>
      <c r="HV182" s="16"/>
      <c r="HW182" s="16"/>
      <c r="HX182" s="16"/>
      <c r="HY182" s="16"/>
      <c r="HZ182" s="16"/>
      <c r="IA182" s="16"/>
      <c r="IB182" s="16"/>
      <c r="IC182" s="16"/>
      <c r="ID182" s="16"/>
      <c r="IE182" s="16"/>
      <c r="IF182" s="16"/>
      <c r="IG182" s="16"/>
      <c r="IH182" s="16"/>
      <c r="II182" s="16"/>
      <c r="IJ182" s="16"/>
      <c r="IK182" s="16"/>
      <c r="IL182" s="16"/>
      <c r="IM182" s="16"/>
      <c r="IN182" s="16"/>
      <c r="IO182" s="16"/>
      <c r="IP182" s="16"/>
      <c r="IQ182" s="16"/>
      <c r="IR182" s="16"/>
      <c r="IS182" s="16"/>
      <c r="IT182" s="16"/>
      <c r="IU182" s="16"/>
      <c r="IV182" s="16"/>
      <c r="IW182" s="16"/>
      <c r="IX182" s="16"/>
      <c r="IY182" s="16"/>
      <c r="IZ182" s="16"/>
    </row>
    <row r="183" spans="2:260" s="18" customFormat="1">
      <c r="B183" s="16"/>
      <c r="C183" s="20"/>
      <c r="D183" s="21"/>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c r="FO183" s="16"/>
      <c r="FP183" s="16"/>
      <c r="FQ183" s="16"/>
      <c r="FR183" s="16"/>
      <c r="FS183" s="16"/>
      <c r="FT183" s="16"/>
      <c r="FU183" s="16"/>
      <c r="FV183" s="16"/>
      <c r="FW183" s="16"/>
      <c r="FX183" s="16"/>
      <c r="FY183" s="16"/>
      <c r="FZ183" s="16"/>
      <c r="GA183" s="16"/>
      <c r="GB183" s="16"/>
      <c r="GC183" s="16"/>
      <c r="GD183" s="16"/>
      <c r="GE183" s="16"/>
      <c r="GF183" s="16"/>
      <c r="GG183" s="16"/>
      <c r="GH183" s="16"/>
      <c r="GI183" s="16"/>
      <c r="GJ183" s="16"/>
      <c r="GK183" s="16"/>
      <c r="GL183" s="16"/>
      <c r="GM183" s="16"/>
      <c r="GN183" s="16"/>
      <c r="GO183" s="16"/>
      <c r="GP183" s="16"/>
      <c r="GQ183" s="16"/>
      <c r="GR183" s="16"/>
      <c r="GS183" s="16"/>
      <c r="GT183" s="16"/>
      <c r="GU183" s="16"/>
      <c r="GV183" s="16"/>
      <c r="GW183" s="16"/>
      <c r="GX183" s="16"/>
      <c r="GY183" s="16"/>
      <c r="GZ183" s="16"/>
      <c r="HA183" s="16"/>
      <c r="HB183" s="16"/>
      <c r="HC183" s="16"/>
      <c r="HD183" s="16"/>
      <c r="HE183" s="16"/>
      <c r="HF183" s="16"/>
      <c r="HG183" s="16"/>
      <c r="HH183" s="16"/>
      <c r="HI183" s="16"/>
      <c r="HJ183" s="16"/>
      <c r="HK183" s="16"/>
      <c r="HL183" s="16"/>
      <c r="HM183" s="16"/>
      <c r="HN183" s="16"/>
      <c r="HO183" s="16"/>
      <c r="HP183" s="16"/>
      <c r="HQ183" s="16"/>
      <c r="HR183" s="16"/>
      <c r="HS183" s="16"/>
      <c r="HT183" s="16"/>
      <c r="HU183" s="16"/>
      <c r="HV183" s="16"/>
      <c r="HW183" s="16"/>
      <c r="HX183" s="16"/>
      <c r="HY183" s="16"/>
      <c r="HZ183" s="16"/>
      <c r="IA183" s="16"/>
      <c r="IB183" s="16"/>
      <c r="IC183" s="16"/>
      <c r="ID183" s="16"/>
      <c r="IE183" s="16"/>
      <c r="IF183" s="16"/>
      <c r="IG183" s="16"/>
      <c r="IH183" s="16"/>
      <c r="II183" s="16"/>
      <c r="IJ183" s="16"/>
      <c r="IK183" s="16"/>
      <c r="IL183" s="16"/>
      <c r="IM183" s="16"/>
      <c r="IN183" s="16"/>
      <c r="IO183" s="16"/>
      <c r="IP183" s="16"/>
      <c r="IQ183" s="16"/>
      <c r="IR183" s="16"/>
      <c r="IS183" s="16"/>
      <c r="IT183" s="16"/>
      <c r="IU183" s="16"/>
      <c r="IV183" s="16"/>
      <c r="IW183" s="16"/>
      <c r="IX183" s="16"/>
      <c r="IY183" s="16"/>
      <c r="IZ183" s="16"/>
    </row>
    <row r="184" spans="2:260" s="18" customFormat="1">
      <c r="B184" s="16"/>
      <c r="C184" s="20"/>
      <c r="D184" s="21"/>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c r="FO184" s="16"/>
      <c r="FP184" s="16"/>
      <c r="FQ184" s="16"/>
      <c r="FR184" s="16"/>
      <c r="FS184" s="16"/>
      <c r="FT184" s="16"/>
      <c r="FU184" s="16"/>
      <c r="FV184" s="16"/>
      <c r="FW184" s="16"/>
      <c r="FX184" s="16"/>
      <c r="FY184" s="16"/>
      <c r="FZ184" s="16"/>
      <c r="GA184" s="16"/>
      <c r="GB184" s="16"/>
      <c r="GC184" s="16"/>
      <c r="GD184" s="16"/>
      <c r="GE184" s="16"/>
      <c r="GF184" s="16"/>
      <c r="GG184" s="16"/>
      <c r="GH184" s="16"/>
      <c r="GI184" s="16"/>
      <c r="GJ184" s="16"/>
      <c r="GK184" s="16"/>
      <c r="GL184" s="16"/>
      <c r="GM184" s="16"/>
      <c r="GN184" s="16"/>
      <c r="GO184" s="16"/>
      <c r="GP184" s="16"/>
      <c r="GQ184" s="16"/>
      <c r="GR184" s="16"/>
      <c r="GS184" s="16"/>
      <c r="GT184" s="16"/>
      <c r="GU184" s="16"/>
      <c r="GV184" s="16"/>
      <c r="GW184" s="16"/>
      <c r="GX184" s="16"/>
      <c r="GY184" s="16"/>
      <c r="GZ184" s="16"/>
      <c r="HA184" s="16"/>
      <c r="HB184" s="16"/>
      <c r="HC184" s="16"/>
      <c r="HD184" s="16"/>
      <c r="HE184" s="16"/>
      <c r="HF184" s="16"/>
      <c r="HG184" s="16"/>
      <c r="HH184" s="16"/>
      <c r="HI184" s="16"/>
      <c r="HJ184" s="16"/>
      <c r="HK184" s="16"/>
      <c r="HL184" s="16"/>
      <c r="HM184" s="16"/>
      <c r="HN184" s="16"/>
      <c r="HO184" s="16"/>
      <c r="HP184" s="16"/>
      <c r="HQ184" s="16"/>
      <c r="HR184" s="16"/>
      <c r="HS184" s="16"/>
      <c r="HT184" s="16"/>
      <c r="HU184" s="16"/>
      <c r="HV184" s="16"/>
      <c r="HW184" s="16"/>
      <c r="HX184" s="16"/>
      <c r="HY184" s="16"/>
      <c r="HZ184" s="16"/>
      <c r="IA184" s="16"/>
      <c r="IB184" s="16"/>
      <c r="IC184" s="16"/>
      <c r="ID184" s="16"/>
      <c r="IE184" s="16"/>
      <c r="IF184" s="16"/>
      <c r="IG184" s="16"/>
      <c r="IH184" s="16"/>
      <c r="II184" s="16"/>
      <c r="IJ184" s="16"/>
      <c r="IK184" s="16"/>
      <c r="IL184" s="16"/>
      <c r="IM184" s="16"/>
      <c r="IN184" s="16"/>
      <c r="IO184" s="16"/>
      <c r="IP184" s="16"/>
      <c r="IQ184" s="16"/>
      <c r="IR184" s="16"/>
      <c r="IS184" s="16"/>
      <c r="IT184" s="16"/>
      <c r="IU184" s="16"/>
      <c r="IV184" s="16"/>
      <c r="IW184" s="16"/>
      <c r="IX184" s="16"/>
      <c r="IY184" s="16"/>
      <c r="IZ184" s="16"/>
    </row>
    <row r="185" spans="2:260" s="18" customFormat="1">
      <c r="B185" s="16"/>
      <c r="C185" s="20"/>
      <c r="D185" s="21"/>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c r="IW185" s="16"/>
      <c r="IX185" s="16"/>
      <c r="IY185" s="16"/>
      <c r="IZ185" s="16"/>
    </row>
    <row r="186" spans="2:260" s="18" customFormat="1">
      <c r="B186" s="16"/>
      <c r="C186" s="20"/>
      <c r="D186" s="21"/>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c r="IW186" s="16"/>
      <c r="IX186" s="16"/>
      <c r="IY186" s="16"/>
      <c r="IZ186" s="16"/>
    </row>
    <row r="187" spans="2:260" s="18" customFormat="1">
      <c r="B187" s="16"/>
      <c r="C187" s="20"/>
      <c r="D187" s="21"/>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c r="IW187" s="16"/>
      <c r="IX187" s="16"/>
      <c r="IY187" s="16"/>
      <c r="IZ187" s="16"/>
    </row>
    <row r="188" spans="2:260" s="18" customFormat="1">
      <c r="B188" s="16"/>
      <c r="C188" s="20"/>
      <c r="D188" s="21"/>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c r="IW188" s="16"/>
      <c r="IX188" s="16"/>
      <c r="IY188" s="16"/>
      <c r="IZ188" s="16"/>
    </row>
    <row r="189" spans="2:260" s="18" customFormat="1">
      <c r="B189" s="16"/>
      <c r="C189" s="20"/>
      <c r="D189" s="21"/>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c r="IW189" s="16"/>
      <c r="IX189" s="16"/>
      <c r="IY189" s="16"/>
      <c r="IZ189" s="16"/>
    </row>
    <row r="190" spans="2:260" s="18" customFormat="1">
      <c r="B190" s="16"/>
      <c r="C190" s="20"/>
      <c r="D190" s="21"/>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c r="IW190" s="16"/>
      <c r="IX190" s="16"/>
      <c r="IY190" s="16"/>
      <c r="IZ190" s="16"/>
    </row>
    <row r="191" spans="2:260" s="18" customFormat="1">
      <c r="B191" s="16"/>
      <c r="C191" s="20"/>
      <c r="D191" s="21"/>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c r="IW191" s="16"/>
      <c r="IX191" s="16"/>
      <c r="IY191" s="16"/>
      <c r="IZ191" s="16"/>
    </row>
    <row r="192" spans="2:260" s="18" customFormat="1">
      <c r="B192" s="16"/>
      <c r="C192" s="20"/>
      <c r="D192" s="21"/>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c r="IW192" s="16"/>
      <c r="IX192" s="16"/>
      <c r="IY192" s="16"/>
      <c r="IZ192" s="16"/>
    </row>
    <row r="193" spans="2:260" s="18" customFormat="1">
      <c r="B193" s="16"/>
      <c r="C193" s="20"/>
      <c r="D193" s="21"/>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c r="IW193" s="16"/>
      <c r="IX193" s="16"/>
      <c r="IY193" s="16"/>
      <c r="IZ193" s="16"/>
    </row>
    <row r="194" spans="2:260" s="18" customFormat="1">
      <c r="B194" s="16"/>
      <c r="C194" s="20"/>
      <c r="D194" s="21"/>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c r="IW194" s="16"/>
      <c r="IX194" s="16"/>
      <c r="IY194" s="16"/>
      <c r="IZ194" s="16"/>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0.82677165354330717" right="0.23622047244094491" top="0.62992125984251968" bottom="0.59055118110236227" header="0.15748031496062992" footer="0.31496062992125984"/>
  <pageSetup scale="53" fitToHeight="100" orientation="landscape" r:id="rId1"/>
  <headerFooter>
    <oddFooter xml:space="preserve">&amp;L&amp;"-,Cursiva"&amp;10Ejercicio Fiscal 2020&amp;R&amp;"-,Cursiva"&amp;10Página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sheetPr>
    <tabColor rgb="FFFF6600"/>
  </sheetPr>
  <dimension ref="A1:IT470"/>
  <sheetViews>
    <sheetView showGridLines="0" zoomScale="130" zoomScaleNormal="130" workbookViewId="0">
      <selection activeCell="C8" sqref="C8"/>
    </sheetView>
  </sheetViews>
  <sheetFormatPr baseColWidth="10" defaultColWidth="0.28515625" defaultRowHeight="15" customHeight="1" zeroHeight="1"/>
  <cols>
    <col min="1" max="1" width="9.42578125" style="27" customWidth="1"/>
    <col min="2" max="2" width="6.140625" style="27" customWidth="1"/>
    <col min="3" max="3" width="56.42578125" style="27" customWidth="1"/>
    <col min="4" max="4" width="31.42578125" style="22" customWidth="1"/>
    <col min="5" max="5" width="0.28515625" customWidth="1"/>
    <col min="6" max="14" width="0" hidden="1" customWidth="1"/>
    <col min="15" max="254" width="11.42578125" hidden="1" customWidth="1"/>
    <col min="255" max="255" width="0.85546875" customWidth="1"/>
  </cols>
  <sheetData>
    <row r="1" spans="1:5" s="73" customFormat="1" ht="27" customHeight="1">
      <c r="A1" s="419" t="s">
        <v>1139</v>
      </c>
      <c r="B1" s="420"/>
      <c r="C1" s="420"/>
      <c r="D1" s="421"/>
    </row>
    <row r="2" spans="1:5" s="45" customFormat="1" ht="23.25">
      <c r="A2" s="416" t="str">
        <f>'ESTIMACIÓN DE INGRESOS'!A2:C2</f>
        <v>Nombre del Municipio: Tala, Jalisco</v>
      </c>
      <c r="B2" s="417"/>
      <c r="C2" s="417"/>
      <c r="D2" s="418"/>
    </row>
    <row r="3" spans="1:5" s="45" customFormat="1" ht="6.75" customHeight="1">
      <c r="A3" s="268"/>
      <c r="B3" s="269"/>
      <c r="C3" s="269"/>
      <c r="D3" s="270"/>
    </row>
    <row r="4" spans="1:5" s="66" customFormat="1" ht="15.75">
      <c r="A4" s="412" t="s">
        <v>550</v>
      </c>
      <c r="B4" s="412" t="s">
        <v>551</v>
      </c>
      <c r="C4" s="414" t="s">
        <v>552</v>
      </c>
      <c r="D4" s="267" t="s">
        <v>814</v>
      </c>
      <c r="E4" s="65"/>
    </row>
    <row r="5" spans="1:5" s="68" customFormat="1" ht="15.75">
      <c r="A5" s="413"/>
      <c r="B5" s="413"/>
      <c r="C5" s="415"/>
      <c r="D5" s="343" t="s">
        <v>139</v>
      </c>
      <c r="E5" s="67"/>
    </row>
    <row r="6" spans="1:5" s="70" customFormat="1" ht="25.5" customHeight="1">
      <c r="A6" s="353" t="s">
        <v>553</v>
      </c>
      <c r="B6" s="354">
        <v>0</v>
      </c>
      <c r="C6" s="348" t="s">
        <v>1005</v>
      </c>
      <c r="D6" s="349"/>
      <c r="E6" s="69"/>
    </row>
    <row r="7" spans="1:5" s="70" customFormat="1" ht="25.5" customHeight="1">
      <c r="A7" s="353" t="s">
        <v>554</v>
      </c>
      <c r="B7" s="354">
        <v>0</v>
      </c>
      <c r="C7" s="348" t="s">
        <v>555</v>
      </c>
      <c r="D7" s="350"/>
      <c r="E7" s="69"/>
    </row>
    <row r="8" spans="1:5" s="70" customFormat="1" ht="25.5" customHeight="1">
      <c r="A8" s="353" t="s">
        <v>556</v>
      </c>
      <c r="B8" s="354">
        <v>0</v>
      </c>
      <c r="C8" s="348" t="s">
        <v>1013</v>
      </c>
      <c r="D8" s="350">
        <f ca="1">D70</f>
        <v>0</v>
      </c>
      <c r="E8" s="69"/>
    </row>
    <row r="9" spans="1:5" s="70" customFormat="1" ht="25.5" customHeight="1">
      <c r="A9" s="353" t="s">
        <v>1075</v>
      </c>
      <c r="B9" s="354">
        <v>1</v>
      </c>
      <c r="C9" s="348" t="s">
        <v>1014</v>
      </c>
      <c r="D9" s="351">
        <v>6844533</v>
      </c>
      <c r="E9" s="69"/>
    </row>
    <row r="10" spans="1:5" s="70" customFormat="1" ht="25.5" customHeight="1">
      <c r="A10" s="353" t="s">
        <v>1076</v>
      </c>
      <c r="B10" s="354">
        <v>2</v>
      </c>
      <c r="C10" s="348" t="s">
        <v>1015</v>
      </c>
      <c r="D10" s="351">
        <v>1415933</v>
      </c>
      <c r="E10" s="69"/>
    </row>
    <row r="11" spans="1:5" s="70" customFormat="1" ht="25.5" customHeight="1">
      <c r="A11" s="353" t="s">
        <v>1077</v>
      </c>
      <c r="B11" s="354">
        <v>3</v>
      </c>
      <c r="C11" s="348" t="s">
        <v>1066</v>
      </c>
      <c r="D11" s="351">
        <v>2110752</v>
      </c>
      <c r="E11" s="69"/>
    </row>
    <row r="12" spans="1:5" s="70" customFormat="1" ht="25.5" customHeight="1">
      <c r="A12" s="353" t="s">
        <v>1078</v>
      </c>
      <c r="B12" s="354">
        <v>4</v>
      </c>
      <c r="C12" s="348" t="s">
        <v>1067</v>
      </c>
      <c r="D12" s="351">
        <v>597138</v>
      </c>
      <c r="E12" s="69"/>
    </row>
    <row r="13" spans="1:5" s="70" customFormat="1" ht="25.5" customHeight="1">
      <c r="A13" s="353" t="s">
        <v>1079</v>
      </c>
      <c r="B13" s="354">
        <v>5</v>
      </c>
      <c r="C13" s="348" t="s">
        <v>1068</v>
      </c>
      <c r="D13" s="351">
        <v>1438092</v>
      </c>
      <c r="E13" s="69"/>
    </row>
    <row r="14" spans="1:5" s="70" customFormat="1" ht="25.5" customHeight="1">
      <c r="A14" s="353" t="s">
        <v>1080</v>
      </c>
      <c r="B14" s="354">
        <v>6</v>
      </c>
      <c r="C14" s="348" t="s">
        <v>1069</v>
      </c>
      <c r="D14" s="351">
        <v>676617</v>
      </c>
      <c r="E14" s="69"/>
    </row>
    <row r="15" spans="1:5" s="70" customFormat="1" ht="25.5" customHeight="1">
      <c r="A15" s="353" t="s">
        <v>1081</v>
      </c>
      <c r="B15" s="354">
        <v>7</v>
      </c>
      <c r="C15" s="348" t="s">
        <v>1070</v>
      </c>
      <c r="D15" s="351">
        <v>872879</v>
      </c>
      <c r="E15" s="69"/>
    </row>
    <row r="16" spans="1:5" s="70" customFormat="1" ht="25.5" customHeight="1">
      <c r="A16" s="353" t="s">
        <v>1082</v>
      </c>
      <c r="B16" s="354">
        <v>8</v>
      </c>
      <c r="C16" s="348" t="s">
        <v>1071</v>
      </c>
      <c r="D16" s="351">
        <v>3519294</v>
      </c>
      <c r="E16" s="69"/>
    </row>
    <row r="17" spans="1:5" s="70" customFormat="1" ht="25.5" customHeight="1">
      <c r="A17" s="353" t="s">
        <v>1083</v>
      </c>
      <c r="B17" s="354">
        <v>9</v>
      </c>
      <c r="C17" s="352" t="s">
        <v>1072</v>
      </c>
      <c r="D17" s="351">
        <v>763795</v>
      </c>
      <c r="E17" s="69"/>
    </row>
    <row r="18" spans="1:5" s="70" customFormat="1" ht="25.5" customHeight="1">
      <c r="A18" s="353" t="s">
        <v>1084</v>
      </c>
      <c r="B18" s="354">
        <v>10</v>
      </c>
      <c r="C18" s="348" t="s">
        <v>1073</v>
      </c>
      <c r="D18" s="351">
        <v>485461</v>
      </c>
      <c r="E18" s="69"/>
    </row>
    <row r="19" spans="1:5" s="70" customFormat="1" ht="25.5" customHeight="1">
      <c r="A19" s="353" t="s">
        <v>1085</v>
      </c>
      <c r="B19" s="354">
        <v>11</v>
      </c>
      <c r="C19" s="348" t="s">
        <v>1074</v>
      </c>
      <c r="D19" s="351">
        <v>414121</v>
      </c>
      <c r="E19" s="69"/>
    </row>
    <row r="20" spans="1:5" s="70" customFormat="1" ht="25.5" customHeight="1">
      <c r="A20" s="353" t="s">
        <v>1086</v>
      </c>
      <c r="B20" s="354">
        <v>12</v>
      </c>
      <c r="C20" s="348" t="s">
        <v>1016</v>
      </c>
      <c r="D20" s="351">
        <v>574559</v>
      </c>
      <c r="E20" s="69"/>
    </row>
    <row r="21" spans="1:5" s="70" customFormat="1" ht="25.5" customHeight="1">
      <c r="A21" s="353" t="s">
        <v>1087</v>
      </c>
      <c r="B21" s="354">
        <v>13</v>
      </c>
      <c r="C21" s="348" t="s">
        <v>1017</v>
      </c>
      <c r="D21" s="351">
        <v>20494754</v>
      </c>
      <c r="E21" s="69"/>
    </row>
    <row r="22" spans="1:5" s="70" customFormat="1" ht="25.5" customHeight="1">
      <c r="A22" s="353" t="s">
        <v>1088</v>
      </c>
      <c r="B22" s="354">
        <v>14</v>
      </c>
      <c r="C22" s="348" t="s">
        <v>1018</v>
      </c>
      <c r="D22" s="351">
        <v>477229</v>
      </c>
      <c r="E22" s="69"/>
    </row>
    <row r="23" spans="1:5" s="70" customFormat="1" ht="25.5" customHeight="1">
      <c r="A23" s="353" t="s">
        <v>1089</v>
      </c>
      <c r="B23" s="354">
        <v>15</v>
      </c>
      <c r="C23" s="348" t="s">
        <v>1019</v>
      </c>
      <c r="D23" s="351">
        <v>1497815</v>
      </c>
      <c r="E23" s="69"/>
    </row>
    <row r="24" spans="1:5" s="70" customFormat="1" ht="25.5" customHeight="1">
      <c r="A24" s="353" t="s">
        <v>1090</v>
      </c>
      <c r="B24" s="354">
        <v>16</v>
      </c>
      <c r="C24" s="348" t="s">
        <v>1020</v>
      </c>
      <c r="D24" s="351">
        <v>574069</v>
      </c>
      <c r="E24" s="69"/>
    </row>
    <row r="25" spans="1:5" s="70" customFormat="1" ht="25.5" customHeight="1">
      <c r="A25" s="353" t="s">
        <v>1091</v>
      </c>
      <c r="B25" s="354">
        <v>17</v>
      </c>
      <c r="C25" s="348" t="s">
        <v>1021</v>
      </c>
      <c r="D25" s="351">
        <v>1501309</v>
      </c>
      <c r="E25" s="69"/>
    </row>
    <row r="26" spans="1:5" s="70" customFormat="1" ht="25.5" customHeight="1">
      <c r="A26" s="353" t="s">
        <v>1092</v>
      </c>
      <c r="B26" s="354">
        <v>18</v>
      </c>
      <c r="C26" s="348" t="s">
        <v>1022</v>
      </c>
      <c r="D26" s="351">
        <v>1290698</v>
      </c>
      <c r="E26" s="69"/>
    </row>
    <row r="27" spans="1:5" s="70" customFormat="1" ht="25.5" customHeight="1">
      <c r="A27" s="353" t="s">
        <v>1093</v>
      </c>
      <c r="B27" s="354">
        <v>19</v>
      </c>
      <c r="C27" s="348" t="s">
        <v>1023</v>
      </c>
      <c r="D27" s="351">
        <v>486987</v>
      </c>
      <c r="E27" s="69"/>
    </row>
    <row r="28" spans="1:5" s="70" customFormat="1" ht="25.5" customHeight="1">
      <c r="A28" s="353" t="s">
        <v>1094</v>
      </c>
      <c r="B28" s="354">
        <v>20</v>
      </c>
      <c r="C28" s="348" t="s">
        <v>1024</v>
      </c>
      <c r="D28" s="351">
        <v>8888407</v>
      </c>
      <c r="E28" s="69"/>
    </row>
    <row r="29" spans="1:5" s="70" customFormat="1" ht="25.5" customHeight="1">
      <c r="A29" s="353" t="s">
        <v>1095</v>
      </c>
      <c r="B29" s="354">
        <v>21</v>
      </c>
      <c r="C29" s="348" t="s">
        <v>1025</v>
      </c>
      <c r="D29" s="351">
        <v>146253</v>
      </c>
      <c r="E29" s="69"/>
    </row>
    <row r="30" spans="1:5" s="70" customFormat="1" ht="25.5" customHeight="1">
      <c r="A30" s="353" t="s">
        <v>1096</v>
      </c>
      <c r="B30" s="354">
        <v>22</v>
      </c>
      <c r="C30" s="348" t="s">
        <v>1026</v>
      </c>
      <c r="D30" s="351">
        <v>539179</v>
      </c>
      <c r="E30" s="69"/>
    </row>
    <row r="31" spans="1:5" s="70" customFormat="1" ht="25.5" customHeight="1">
      <c r="A31" s="353" t="s">
        <v>1097</v>
      </c>
      <c r="B31" s="354">
        <v>23</v>
      </c>
      <c r="C31" s="348" t="s">
        <v>1027</v>
      </c>
      <c r="D31" s="351">
        <v>413183</v>
      </c>
      <c r="E31" s="69"/>
    </row>
    <row r="32" spans="1:5" s="70" customFormat="1" ht="25.5" customHeight="1">
      <c r="A32" s="353" t="s">
        <v>1098</v>
      </c>
      <c r="B32" s="354">
        <v>24</v>
      </c>
      <c r="C32" s="348" t="s">
        <v>1028</v>
      </c>
      <c r="D32" s="351">
        <v>1668549</v>
      </c>
      <c r="E32" s="69"/>
    </row>
    <row r="33" spans="1:5" s="70" customFormat="1" ht="25.5" customHeight="1">
      <c r="A33" s="353" t="s">
        <v>1099</v>
      </c>
      <c r="B33" s="354">
        <v>25</v>
      </c>
      <c r="C33" s="348" t="s">
        <v>1029</v>
      </c>
      <c r="D33" s="351">
        <v>3029636</v>
      </c>
      <c r="E33" s="69"/>
    </row>
    <row r="34" spans="1:5" s="70" customFormat="1" ht="25.5" customHeight="1">
      <c r="A34" s="353" t="s">
        <v>1100</v>
      </c>
      <c r="B34" s="354">
        <v>26</v>
      </c>
      <c r="C34" s="348" t="s">
        <v>1030</v>
      </c>
      <c r="D34" s="351">
        <v>1985159</v>
      </c>
      <c r="E34" s="69"/>
    </row>
    <row r="35" spans="1:5" s="70" customFormat="1" ht="25.5" customHeight="1">
      <c r="A35" s="353" t="s">
        <v>1101</v>
      </c>
      <c r="B35" s="354">
        <v>27</v>
      </c>
      <c r="C35" s="348" t="s">
        <v>1031</v>
      </c>
      <c r="D35" s="351">
        <v>2700173</v>
      </c>
      <c r="E35" s="69"/>
    </row>
    <row r="36" spans="1:5" s="70" customFormat="1" ht="25.5" customHeight="1">
      <c r="A36" s="353" t="s">
        <v>1102</v>
      </c>
      <c r="B36" s="354">
        <v>28</v>
      </c>
      <c r="C36" s="348" t="s">
        <v>1032</v>
      </c>
      <c r="D36" s="351">
        <v>630339</v>
      </c>
      <c r="E36" s="69"/>
    </row>
    <row r="37" spans="1:5" s="70" customFormat="1" ht="25.5" customHeight="1">
      <c r="A37" s="353" t="s">
        <v>1103</v>
      </c>
      <c r="B37" s="354">
        <v>29</v>
      </c>
      <c r="C37" s="348" t="s">
        <v>1033</v>
      </c>
      <c r="D37" s="351">
        <v>1083998</v>
      </c>
      <c r="E37" s="69"/>
    </row>
    <row r="38" spans="1:5" s="70" customFormat="1" ht="25.5" customHeight="1">
      <c r="A38" s="353" t="s">
        <v>1104</v>
      </c>
      <c r="B38" s="354">
        <v>30</v>
      </c>
      <c r="C38" s="348" t="s">
        <v>1034</v>
      </c>
      <c r="D38" s="351">
        <v>648082</v>
      </c>
      <c r="E38" s="69"/>
    </row>
    <row r="39" spans="1:5" s="70" customFormat="1" ht="25.5" customHeight="1">
      <c r="A39" s="353" t="s">
        <v>1105</v>
      </c>
      <c r="B39" s="354">
        <v>31</v>
      </c>
      <c r="C39" s="348" t="s">
        <v>1035</v>
      </c>
      <c r="D39" s="351">
        <v>1921248</v>
      </c>
      <c r="E39" s="69"/>
    </row>
    <row r="40" spans="1:5" s="70" customFormat="1" ht="25.5" customHeight="1">
      <c r="A40" s="353" t="s">
        <v>1106</v>
      </c>
      <c r="B40" s="354">
        <v>32</v>
      </c>
      <c r="C40" s="348" t="s">
        <v>1036</v>
      </c>
      <c r="D40" s="351">
        <v>5248287</v>
      </c>
      <c r="E40" s="69"/>
    </row>
    <row r="41" spans="1:5" s="70" customFormat="1" ht="25.5" customHeight="1">
      <c r="A41" s="353" t="s">
        <v>1107</v>
      </c>
      <c r="B41" s="354">
        <v>33</v>
      </c>
      <c r="C41" s="348" t="s">
        <v>1037</v>
      </c>
      <c r="D41" s="351">
        <v>392699</v>
      </c>
      <c r="E41" s="69"/>
    </row>
    <row r="42" spans="1:5" s="70" customFormat="1" ht="25.5" customHeight="1">
      <c r="A42" s="353" t="s">
        <v>1108</v>
      </c>
      <c r="B42" s="354">
        <v>34</v>
      </c>
      <c r="C42" s="348" t="s">
        <v>1038</v>
      </c>
      <c r="D42" s="351">
        <v>202649</v>
      </c>
      <c r="E42" s="69"/>
    </row>
    <row r="43" spans="1:5" s="70" customFormat="1" ht="25.5" customHeight="1">
      <c r="A43" s="353" t="s">
        <v>1109</v>
      </c>
      <c r="B43" s="354">
        <v>35</v>
      </c>
      <c r="C43" s="348" t="s">
        <v>1039</v>
      </c>
      <c r="D43" s="351">
        <v>1421677</v>
      </c>
      <c r="E43" s="69"/>
    </row>
    <row r="44" spans="1:5" s="70" customFormat="1" ht="25.5" customHeight="1">
      <c r="A44" s="353" t="s">
        <v>1110</v>
      </c>
      <c r="B44" s="354">
        <v>36</v>
      </c>
      <c r="C44" s="348" t="s">
        <v>1040</v>
      </c>
      <c r="D44" s="351">
        <v>1132521</v>
      </c>
      <c r="E44" s="69"/>
    </row>
    <row r="45" spans="1:5" s="70" customFormat="1" ht="25.5" customHeight="1">
      <c r="A45" s="353" t="s">
        <v>1111</v>
      </c>
      <c r="B45" s="354">
        <v>37</v>
      </c>
      <c r="C45" s="348" t="s">
        <v>1041</v>
      </c>
      <c r="D45" s="351">
        <v>1619969</v>
      </c>
      <c r="E45" s="69"/>
    </row>
    <row r="46" spans="1:5" s="70" customFormat="1" ht="25.5" customHeight="1">
      <c r="A46" s="353" t="s">
        <v>1112</v>
      </c>
      <c r="B46" s="354">
        <v>38</v>
      </c>
      <c r="C46" s="348" t="s">
        <v>1042</v>
      </c>
      <c r="D46" s="351">
        <v>980788</v>
      </c>
      <c r="E46" s="69"/>
    </row>
    <row r="47" spans="1:5" s="70" customFormat="1" ht="25.5" customHeight="1">
      <c r="A47" s="353" t="s">
        <v>1113</v>
      </c>
      <c r="B47" s="354">
        <v>39</v>
      </c>
      <c r="C47" s="348" t="s">
        <v>1043</v>
      </c>
      <c r="D47" s="351">
        <v>9720471</v>
      </c>
      <c r="E47" s="69"/>
    </row>
    <row r="48" spans="1:5" s="70" customFormat="1" ht="25.5" customHeight="1">
      <c r="A48" s="353" t="s">
        <v>1114</v>
      </c>
      <c r="B48" s="354">
        <v>40</v>
      </c>
      <c r="C48" s="348" t="s">
        <v>1044</v>
      </c>
      <c r="D48" s="351">
        <v>2354714</v>
      </c>
      <c r="E48" s="69"/>
    </row>
    <row r="49" spans="1:5" s="70" customFormat="1" ht="25.5" customHeight="1">
      <c r="A49" s="353" t="s">
        <v>1115</v>
      </c>
      <c r="B49" s="354">
        <v>41</v>
      </c>
      <c r="C49" s="348" t="s">
        <v>1045</v>
      </c>
      <c r="D49" s="351">
        <v>497083</v>
      </c>
      <c r="E49" s="69"/>
    </row>
    <row r="50" spans="1:5" s="70" customFormat="1" ht="25.5" customHeight="1">
      <c r="A50" s="353" t="s">
        <v>1116</v>
      </c>
      <c r="B50" s="354">
        <v>42</v>
      </c>
      <c r="C50" s="348" t="s">
        <v>1046</v>
      </c>
      <c r="D50" s="351">
        <v>4948680</v>
      </c>
      <c r="E50" s="69"/>
    </row>
    <row r="51" spans="1:5" s="70" customFormat="1" ht="25.5" customHeight="1">
      <c r="A51" s="353" t="s">
        <v>1117</v>
      </c>
      <c r="B51" s="354">
        <v>43</v>
      </c>
      <c r="C51" s="348" t="s">
        <v>1047</v>
      </c>
      <c r="D51" s="351">
        <v>5072392</v>
      </c>
      <c r="E51" s="69"/>
    </row>
    <row r="52" spans="1:5" s="70" customFormat="1" ht="25.5" customHeight="1">
      <c r="A52" s="353" t="s">
        <v>1118</v>
      </c>
      <c r="B52" s="354">
        <v>44</v>
      </c>
      <c r="C52" s="348" t="s">
        <v>1048</v>
      </c>
      <c r="D52" s="351">
        <v>1744700</v>
      </c>
      <c r="E52" s="69"/>
    </row>
    <row r="53" spans="1:5" s="70" customFormat="1" ht="25.5" customHeight="1">
      <c r="A53" s="353" t="s">
        <v>1119</v>
      </c>
      <c r="B53" s="354">
        <v>45</v>
      </c>
      <c r="C53" s="348" t="s">
        <v>1049</v>
      </c>
      <c r="D53" s="351">
        <v>749201</v>
      </c>
      <c r="E53" s="69"/>
    </row>
    <row r="54" spans="1:5" s="70" customFormat="1" ht="25.5" customHeight="1">
      <c r="A54" s="353" t="s">
        <v>1120</v>
      </c>
      <c r="B54" s="354">
        <v>46</v>
      </c>
      <c r="C54" s="348" t="s">
        <v>1050</v>
      </c>
      <c r="D54" s="351">
        <v>807125</v>
      </c>
      <c r="E54" s="69"/>
    </row>
    <row r="55" spans="1:5" s="70" customFormat="1" ht="25.5" customHeight="1">
      <c r="A55" s="353" t="s">
        <v>1121</v>
      </c>
      <c r="B55" s="354">
        <v>47</v>
      </c>
      <c r="C55" s="348" t="s">
        <v>1051</v>
      </c>
      <c r="D55" s="351">
        <v>1232312</v>
      </c>
      <c r="E55" s="69"/>
    </row>
    <row r="56" spans="1:5" s="70" customFormat="1" ht="25.5" customHeight="1">
      <c r="A56" s="353" t="s">
        <v>1122</v>
      </c>
      <c r="B56" s="354">
        <v>48</v>
      </c>
      <c r="C56" s="348" t="s">
        <v>1052</v>
      </c>
      <c r="D56" s="351">
        <v>3124051</v>
      </c>
      <c r="E56" s="69"/>
    </row>
    <row r="57" spans="1:5" s="70" customFormat="1" ht="25.5" customHeight="1">
      <c r="A57" s="353" t="s">
        <v>1123</v>
      </c>
      <c r="B57" s="354">
        <v>49</v>
      </c>
      <c r="C57" s="348" t="s">
        <v>1053</v>
      </c>
      <c r="D57" s="351">
        <v>2826677</v>
      </c>
      <c r="E57" s="69"/>
    </row>
    <row r="58" spans="1:5" s="70" customFormat="1" ht="25.5" customHeight="1">
      <c r="A58" s="353" t="s">
        <v>1124</v>
      </c>
      <c r="B58" s="354">
        <v>50</v>
      </c>
      <c r="C58" s="348" t="s">
        <v>1054</v>
      </c>
      <c r="D58" s="351">
        <v>648536</v>
      </c>
      <c r="E58" s="69"/>
    </row>
    <row r="59" spans="1:5" s="70" customFormat="1" ht="25.5" customHeight="1">
      <c r="A59" s="353" t="s">
        <v>1125</v>
      </c>
      <c r="B59" s="354">
        <v>51</v>
      </c>
      <c r="C59" s="348" t="s">
        <v>1055</v>
      </c>
      <c r="D59" s="351">
        <v>822553</v>
      </c>
      <c r="E59" s="69"/>
    </row>
    <row r="60" spans="1:5" s="70" customFormat="1" ht="25.5" customHeight="1">
      <c r="A60" s="353" t="s">
        <v>1126</v>
      </c>
      <c r="B60" s="354">
        <v>52</v>
      </c>
      <c r="C60" s="348" t="s">
        <v>1056</v>
      </c>
      <c r="D60" s="351">
        <v>9020252</v>
      </c>
      <c r="E60" s="69"/>
    </row>
    <row r="61" spans="1:5" s="70" customFormat="1" ht="25.5" customHeight="1">
      <c r="A61" s="353" t="s">
        <v>1127</v>
      </c>
      <c r="B61" s="354">
        <v>53</v>
      </c>
      <c r="C61" s="348" t="s">
        <v>1057</v>
      </c>
      <c r="D61" s="351">
        <v>741625</v>
      </c>
      <c r="E61" s="69"/>
    </row>
    <row r="62" spans="1:5" s="70" customFormat="1" ht="25.5" customHeight="1">
      <c r="A62" s="353" t="s">
        <v>1128</v>
      </c>
      <c r="B62" s="354">
        <v>54</v>
      </c>
      <c r="C62" s="348" t="s">
        <v>1058</v>
      </c>
      <c r="D62" s="351">
        <v>1424136</v>
      </c>
      <c r="E62" s="69"/>
    </row>
    <row r="63" spans="1:5" s="70" customFormat="1" ht="25.5" customHeight="1">
      <c r="A63" s="353" t="s">
        <v>1129</v>
      </c>
      <c r="B63" s="354">
        <v>55</v>
      </c>
      <c r="C63" s="348" t="s">
        <v>1059</v>
      </c>
      <c r="D63" s="351">
        <v>394636</v>
      </c>
      <c r="E63" s="69"/>
    </row>
    <row r="64" spans="1:5" s="70" customFormat="1" ht="25.5" customHeight="1">
      <c r="A64" s="353" t="s">
        <v>1130</v>
      </c>
      <c r="B64" s="354">
        <v>56</v>
      </c>
      <c r="C64" s="348" t="s">
        <v>1060</v>
      </c>
      <c r="D64" s="351">
        <v>655415</v>
      </c>
      <c r="E64" s="69"/>
    </row>
    <row r="65" spans="1:5" s="70" customFormat="1" ht="25.5" customHeight="1">
      <c r="A65" s="353" t="s">
        <v>1131</v>
      </c>
      <c r="B65" s="354">
        <v>57</v>
      </c>
      <c r="C65" s="348" t="s">
        <v>1061</v>
      </c>
      <c r="D65" s="351">
        <v>3850881</v>
      </c>
      <c r="E65" s="69"/>
    </row>
    <row r="66" spans="1:5" s="70" customFormat="1" ht="25.5" customHeight="1">
      <c r="A66" s="353" t="s">
        <v>1132</v>
      </c>
      <c r="B66" s="354">
        <v>58</v>
      </c>
      <c r="C66" s="348" t="s">
        <v>1062</v>
      </c>
      <c r="D66" s="351">
        <v>1138021</v>
      </c>
      <c r="E66" s="69"/>
    </row>
    <row r="67" spans="1:5" s="70" customFormat="1" ht="25.5" customHeight="1">
      <c r="A67" s="353" t="s">
        <v>1133</v>
      </c>
      <c r="B67" s="354">
        <v>59</v>
      </c>
      <c r="C67" s="348" t="s">
        <v>1063</v>
      </c>
      <c r="D67" s="351">
        <v>1030329</v>
      </c>
      <c r="E67" s="69"/>
    </row>
    <row r="68" spans="1:5" s="70" customFormat="1" ht="25.5" customHeight="1">
      <c r="A68" s="353" t="s">
        <v>1134</v>
      </c>
      <c r="B68" s="354">
        <v>60</v>
      </c>
      <c r="C68" s="348" t="s">
        <v>1064</v>
      </c>
      <c r="D68" s="351">
        <v>1647615</v>
      </c>
      <c r="E68" s="69"/>
    </row>
    <row r="69" spans="1:5" s="70" customFormat="1" ht="25.5" customHeight="1">
      <c r="A69" s="353" t="s">
        <v>1135</v>
      </c>
      <c r="B69" s="354">
        <v>61</v>
      </c>
      <c r="C69" s="348" t="s">
        <v>1065</v>
      </c>
      <c r="D69" s="351">
        <v>119781</v>
      </c>
      <c r="E69" s="69"/>
    </row>
    <row r="70" spans="1:5" s="72" customFormat="1" ht="25.5" customHeight="1" thickBot="1">
      <c r="A70" s="344"/>
      <c r="B70" s="345"/>
      <c r="C70" s="346" t="s">
        <v>0</v>
      </c>
      <c r="D70" s="347">
        <f ca="1">SUM(D6:D69)</f>
        <v>135260017</v>
      </c>
      <c r="E70" s="71"/>
    </row>
    <row r="71" spans="1:5" ht="3" customHeight="1">
      <c r="A71" s="24"/>
      <c r="B71" s="24"/>
      <c r="C71" s="25"/>
    </row>
    <row r="72" spans="1:5" ht="25.5" hidden="1" customHeight="1">
      <c r="A72" s="24"/>
      <c r="B72" s="24"/>
      <c r="C72" s="25"/>
    </row>
    <row r="73" spans="1:5" ht="25.5" hidden="1" customHeight="1">
      <c r="A73" s="24"/>
      <c r="B73" s="24"/>
      <c r="C73" s="25"/>
    </row>
    <row r="74" spans="1:5" ht="25.5" hidden="1" customHeight="1">
      <c r="A74" s="24"/>
      <c r="B74" s="24"/>
      <c r="C74" s="25"/>
    </row>
    <row r="75" spans="1:5" ht="25.5" hidden="1" customHeight="1">
      <c r="A75" s="24"/>
      <c r="B75" s="24"/>
      <c r="C75" s="25"/>
    </row>
    <row r="76" spans="1:5" s="22" customFormat="1" ht="25.5" hidden="1" customHeight="1">
      <c r="A76" s="24"/>
      <c r="B76" s="24"/>
      <c r="C76" s="25"/>
    </row>
    <row r="77" spans="1:5" s="22" customFormat="1" ht="25.5" hidden="1" customHeight="1">
      <c r="A77" s="24"/>
      <c r="B77" s="24"/>
      <c r="C77" s="25"/>
    </row>
    <row r="78" spans="1:5" s="22" customFormat="1" ht="25.5" hidden="1" customHeight="1">
      <c r="A78" s="24"/>
      <c r="B78" s="24"/>
      <c r="C78" s="25"/>
    </row>
    <row r="79" spans="1:5" s="22" customFormat="1" ht="25.5" hidden="1" customHeight="1">
      <c r="A79" s="24"/>
      <c r="B79" s="24"/>
      <c r="C79" s="26"/>
    </row>
    <row r="80" spans="1:5" s="22" customFormat="1" ht="25.5" hidden="1" customHeight="1">
      <c r="A80" s="24"/>
      <c r="B80" s="24"/>
      <c r="C80" s="25"/>
    </row>
    <row r="81" spans="1:3" s="22" customFormat="1" ht="25.5" hidden="1" customHeight="1">
      <c r="A81" s="24"/>
      <c r="B81" s="24"/>
      <c r="C81" s="25"/>
    </row>
    <row r="82" spans="1:3" s="22" customFormat="1" ht="25.5" hidden="1" customHeight="1">
      <c r="A82" s="24"/>
      <c r="B82" s="24"/>
      <c r="C82" s="25"/>
    </row>
    <row r="83" spans="1:3" s="22" customFormat="1" ht="25.5" hidden="1" customHeight="1">
      <c r="A83" s="24"/>
      <c r="B83" s="24"/>
      <c r="C83" s="26"/>
    </row>
    <row r="84" spans="1:3" s="22" customFormat="1" ht="25.5" hidden="1" customHeight="1">
      <c r="A84" s="24"/>
      <c r="B84" s="24"/>
      <c r="C84" s="25"/>
    </row>
    <row r="85" spans="1:3" s="22" customFormat="1" ht="25.5" hidden="1" customHeight="1">
      <c r="A85" s="24"/>
      <c r="B85" s="24"/>
      <c r="C85" s="25"/>
    </row>
    <row r="86" spans="1:3" s="22" customFormat="1" ht="25.5" hidden="1" customHeight="1">
      <c r="A86" s="24"/>
      <c r="B86" s="24"/>
      <c r="C86" s="25"/>
    </row>
    <row r="87" spans="1:3" s="22" customFormat="1" ht="25.5" hidden="1" customHeight="1">
      <c r="A87" s="24"/>
      <c r="B87" s="24"/>
      <c r="C87" s="25"/>
    </row>
    <row r="88" spans="1:3" s="22" customFormat="1" ht="25.5" hidden="1" customHeight="1">
      <c r="A88" s="24"/>
      <c r="B88" s="24"/>
      <c r="C88" s="25"/>
    </row>
    <row r="89" spans="1:3" s="22" customFormat="1" ht="25.5" hidden="1" customHeight="1">
      <c r="A89" s="24"/>
      <c r="B89" s="24"/>
      <c r="C89" s="25"/>
    </row>
    <row r="90" spans="1:3" s="22" customFormat="1" ht="25.5" hidden="1" customHeight="1">
      <c r="A90" s="24"/>
      <c r="B90" s="24"/>
      <c r="C90" s="25"/>
    </row>
    <row r="91" spans="1:3" s="22" customFormat="1" ht="25.5" hidden="1" customHeight="1">
      <c r="A91" s="24"/>
      <c r="B91" s="24"/>
      <c r="C91" s="25"/>
    </row>
    <row r="92" spans="1:3" s="22" customFormat="1" ht="25.5" hidden="1" customHeight="1">
      <c r="A92" s="24"/>
      <c r="B92" s="24"/>
      <c r="C92" s="25"/>
    </row>
    <row r="93" spans="1:3" s="22" customFormat="1" ht="25.5" hidden="1" customHeight="1">
      <c r="A93" s="24"/>
      <c r="B93" s="24"/>
      <c r="C93" s="26"/>
    </row>
    <row r="94" spans="1:3" s="22" customFormat="1" ht="25.5" hidden="1" customHeight="1">
      <c r="A94" s="24"/>
      <c r="B94" s="24"/>
      <c r="C94" s="25"/>
    </row>
    <row r="95" spans="1:3" s="22" customFormat="1" ht="25.5" hidden="1" customHeight="1">
      <c r="A95" s="24"/>
      <c r="B95" s="24"/>
      <c r="C95" s="25"/>
    </row>
    <row r="96" spans="1:3" s="22" customFormat="1" ht="25.5" hidden="1" customHeight="1">
      <c r="A96" s="24"/>
      <c r="B96" s="24"/>
      <c r="C96" s="25"/>
    </row>
    <row r="97" spans="1:3" s="22" customFormat="1" ht="25.5" hidden="1" customHeight="1">
      <c r="A97" s="24"/>
      <c r="B97" s="24"/>
      <c r="C97" s="25"/>
    </row>
    <row r="98" spans="1:3" s="22" customFormat="1" ht="25.5" hidden="1" customHeight="1">
      <c r="A98" s="24"/>
      <c r="B98" s="24"/>
      <c r="C98" s="25"/>
    </row>
    <row r="99" spans="1:3" s="22" customFormat="1" ht="25.5" hidden="1" customHeight="1">
      <c r="A99" s="24"/>
      <c r="B99" s="24"/>
      <c r="C99" s="25"/>
    </row>
    <row r="100" spans="1:3" s="22" customFormat="1" ht="25.5" hidden="1" customHeight="1">
      <c r="A100" s="24"/>
      <c r="B100" s="24"/>
      <c r="C100" s="25"/>
    </row>
    <row r="101" spans="1:3" s="22" customFormat="1" ht="25.5" hidden="1" customHeight="1">
      <c r="A101" s="24"/>
      <c r="B101" s="24"/>
      <c r="C101" s="25"/>
    </row>
    <row r="102" spans="1:3" s="22" customFormat="1" ht="25.5" hidden="1" customHeight="1">
      <c r="A102" s="24"/>
      <c r="B102" s="24"/>
      <c r="C102" s="25"/>
    </row>
    <row r="103" spans="1:3" s="22" customFormat="1" ht="25.5" hidden="1" customHeight="1">
      <c r="A103" s="24"/>
      <c r="B103" s="24"/>
      <c r="C103" s="26"/>
    </row>
    <row r="104" spans="1:3" s="22" customFormat="1" ht="25.5" hidden="1" customHeight="1">
      <c r="A104" s="24"/>
      <c r="B104" s="24"/>
      <c r="C104" s="25"/>
    </row>
    <row r="105" spans="1:3" s="22" customFormat="1" ht="25.5" hidden="1" customHeight="1">
      <c r="A105" s="24"/>
      <c r="B105" s="24"/>
      <c r="C105" s="25"/>
    </row>
    <row r="106" spans="1:3" s="22" customFormat="1" ht="25.5" hidden="1" customHeight="1">
      <c r="A106" s="24"/>
      <c r="B106" s="24"/>
      <c r="C106" s="25"/>
    </row>
    <row r="107" spans="1:3" s="22" customFormat="1" ht="25.5" hidden="1" customHeight="1">
      <c r="A107" s="24"/>
      <c r="B107" s="24"/>
      <c r="C107" s="25"/>
    </row>
    <row r="108" spans="1:3" s="22" customFormat="1" ht="25.5" hidden="1" customHeight="1">
      <c r="A108" s="24"/>
      <c r="B108" s="24"/>
      <c r="C108" s="25"/>
    </row>
    <row r="109" spans="1:3" s="22" customFormat="1" ht="25.5" hidden="1" customHeight="1">
      <c r="A109" s="24"/>
      <c r="B109" s="24"/>
      <c r="C109" s="25"/>
    </row>
    <row r="110" spans="1:3" s="22" customFormat="1" ht="25.5" hidden="1" customHeight="1">
      <c r="A110" s="24"/>
      <c r="B110" s="24"/>
      <c r="C110" s="25"/>
    </row>
    <row r="111" spans="1:3" s="22" customFormat="1" ht="25.5" hidden="1" customHeight="1">
      <c r="A111" s="24"/>
      <c r="B111" s="24"/>
      <c r="C111" s="26"/>
    </row>
    <row r="112" spans="1:3" s="22" customFormat="1" ht="25.5" hidden="1" customHeight="1">
      <c r="A112" s="24"/>
      <c r="B112" s="24"/>
      <c r="C112" s="25"/>
    </row>
    <row r="113" spans="1:3" s="22" customFormat="1" ht="25.5" hidden="1" customHeight="1">
      <c r="A113" s="24"/>
      <c r="B113" s="24"/>
      <c r="C113" s="25"/>
    </row>
    <row r="114" spans="1:3" s="22" customFormat="1" ht="25.5" hidden="1" customHeight="1">
      <c r="A114" s="24"/>
      <c r="B114" s="24"/>
      <c r="C114" s="26"/>
    </row>
    <row r="115" spans="1:3" s="22" customFormat="1" ht="25.5" hidden="1" customHeight="1">
      <c r="A115" s="24"/>
      <c r="B115" s="24"/>
      <c r="C115" s="25"/>
    </row>
    <row r="116" spans="1:3" s="22" customFormat="1" ht="25.5" hidden="1" customHeight="1">
      <c r="A116" s="24"/>
      <c r="B116" s="24"/>
      <c r="C116" s="25"/>
    </row>
    <row r="117" spans="1:3" s="22" customFormat="1" ht="25.5" hidden="1" customHeight="1">
      <c r="A117" s="24"/>
      <c r="B117" s="24"/>
      <c r="C117" s="25"/>
    </row>
    <row r="118" spans="1:3" s="22" customFormat="1" ht="25.5" hidden="1" customHeight="1">
      <c r="A118" s="24"/>
      <c r="B118" s="24"/>
      <c r="C118" s="25"/>
    </row>
    <row r="119" spans="1:3" s="22" customFormat="1" ht="25.5" hidden="1" customHeight="1">
      <c r="A119" s="24"/>
      <c r="B119" s="24"/>
      <c r="C119" s="25"/>
    </row>
    <row r="120" spans="1:3" s="22" customFormat="1" ht="25.5" hidden="1" customHeight="1">
      <c r="A120" s="24"/>
      <c r="B120" s="24"/>
      <c r="C120" s="26"/>
    </row>
    <row r="121" spans="1:3" s="22" customFormat="1" ht="25.5" hidden="1" customHeight="1">
      <c r="A121" s="24"/>
      <c r="B121" s="24"/>
      <c r="C121" s="25"/>
    </row>
    <row r="122" spans="1:3" s="22" customFormat="1" ht="25.5" hidden="1" customHeight="1">
      <c r="A122" s="24"/>
      <c r="B122" s="24"/>
      <c r="C122" s="25"/>
    </row>
    <row r="123" spans="1:3" s="22" customFormat="1" ht="25.5" hidden="1" customHeight="1">
      <c r="A123" s="24"/>
      <c r="B123" s="24"/>
      <c r="C123" s="25"/>
    </row>
    <row r="124" spans="1:3" s="22" customFormat="1" ht="25.5" hidden="1" customHeight="1">
      <c r="A124" s="24"/>
      <c r="B124" s="24"/>
      <c r="C124" s="26"/>
    </row>
    <row r="125" spans="1:3" s="22" customFormat="1" ht="25.5" hidden="1" customHeight="1">
      <c r="A125" s="24"/>
      <c r="B125" s="24"/>
      <c r="C125" s="25"/>
    </row>
    <row r="126" spans="1:3" s="22" customFormat="1" ht="25.5" hidden="1" customHeight="1">
      <c r="A126" s="24"/>
      <c r="B126" s="24"/>
      <c r="C126" s="25"/>
    </row>
    <row r="127" spans="1:3" s="22" customFormat="1" ht="25.5" hidden="1" customHeight="1">
      <c r="A127" s="24"/>
      <c r="B127" s="24"/>
      <c r="C127" s="25"/>
    </row>
    <row r="128" spans="1:3" s="22" customFormat="1" ht="25.5" hidden="1" customHeight="1">
      <c r="A128" s="24"/>
      <c r="B128" s="24"/>
      <c r="C128" s="25"/>
    </row>
    <row r="129" spans="1:3" s="22" customFormat="1" ht="25.5" hidden="1" customHeight="1">
      <c r="A129" s="24"/>
      <c r="B129" s="24"/>
      <c r="C129" s="25"/>
    </row>
    <row r="130" spans="1:3" s="22" customFormat="1" ht="25.5" hidden="1" customHeight="1">
      <c r="A130" s="24"/>
      <c r="B130" s="24"/>
      <c r="C130" s="25"/>
    </row>
    <row r="131" spans="1:3" s="22" customFormat="1" ht="25.5" hidden="1" customHeight="1">
      <c r="A131" s="24"/>
      <c r="B131" s="24"/>
      <c r="C131" s="25"/>
    </row>
    <row r="132" spans="1:3" s="22" customFormat="1" ht="25.5" hidden="1" customHeight="1">
      <c r="A132" s="24"/>
      <c r="B132" s="24"/>
      <c r="C132" s="25"/>
    </row>
    <row r="133" spans="1:3" s="22" customFormat="1" ht="25.5" hidden="1" customHeight="1">
      <c r="A133" s="24"/>
      <c r="B133" s="24"/>
      <c r="C133" s="25"/>
    </row>
    <row r="134" spans="1:3" s="22" customFormat="1" ht="25.5" hidden="1" customHeight="1">
      <c r="A134" s="24"/>
      <c r="B134" s="24"/>
      <c r="C134" s="26"/>
    </row>
    <row r="135" spans="1:3" s="22" customFormat="1" ht="25.5" hidden="1" customHeight="1">
      <c r="A135" s="24"/>
      <c r="B135" s="24"/>
      <c r="C135" s="26"/>
    </row>
    <row r="136" spans="1:3" s="22" customFormat="1" ht="25.5" hidden="1" customHeight="1">
      <c r="A136" s="24"/>
      <c r="B136" s="24"/>
      <c r="C136" s="25"/>
    </row>
    <row r="137" spans="1:3" s="22" customFormat="1" ht="25.5" hidden="1" customHeight="1">
      <c r="A137" s="24"/>
      <c r="B137" s="24"/>
      <c r="C137" s="25"/>
    </row>
    <row r="138" spans="1:3" s="22" customFormat="1" ht="25.5" hidden="1" customHeight="1">
      <c r="A138" s="24"/>
      <c r="B138" s="24"/>
      <c r="C138" s="25"/>
    </row>
    <row r="139" spans="1:3" s="22" customFormat="1" ht="25.5" hidden="1" customHeight="1">
      <c r="A139" s="24"/>
      <c r="B139" s="24"/>
      <c r="C139" s="25"/>
    </row>
    <row r="140" spans="1:3" s="22" customFormat="1" ht="25.5" hidden="1" customHeight="1">
      <c r="A140" s="24"/>
      <c r="B140" s="24"/>
      <c r="C140" s="25"/>
    </row>
    <row r="141" spans="1:3" s="22" customFormat="1" ht="25.5" hidden="1" customHeight="1">
      <c r="A141" s="24"/>
      <c r="B141" s="24"/>
      <c r="C141" s="25"/>
    </row>
    <row r="142" spans="1:3" s="22" customFormat="1" ht="25.5" hidden="1" customHeight="1">
      <c r="A142" s="24"/>
      <c r="B142" s="24"/>
      <c r="C142" s="25"/>
    </row>
    <row r="143" spans="1:3" s="22" customFormat="1" ht="25.5" hidden="1" customHeight="1">
      <c r="A143" s="24"/>
      <c r="B143" s="24"/>
      <c r="C143" s="25"/>
    </row>
    <row r="144" spans="1:3" s="22" customFormat="1" ht="25.5" hidden="1" customHeight="1">
      <c r="A144" s="24"/>
      <c r="B144" s="24"/>
      <c r="C144" s="25"/>
    </row>
    <row r="145" spans="1:3" s="22" customFormat="1" ht="25.5" hidden="1" customHeight="1">
      <c r="A145" s="24"/>
      <c r="B145" s="24"/>
      <c r="C145" s="26"/>
    </row>
    <row r="146" spans="1:3" s="22" customFormat="1" ht="25.5" hidden="1" customHeight="1">
      <c r="A146" s="24"/>
      <c r="B146" s="24"/>
      <c r="C146" s="25"/>
    </row>
    <row r="147" spans="1:3" s="22" customFormat="1" ht="25.5" hidden="1" customHeight="1">
      <c r="A147" s="24"/>
      <c r="B147" s="24"/>
      <c r="C147" s="25"/>
    </row>
    <row r="148" spans="1:3" s="22" customFormat="1" ht="25.5" hidden="1" customHeight="1">
      <c r="A148" s="24"/>
      <c r="B148" s="24"/>
      <c r="C148" s="25"/>
    </row>
    <row r="149" spans="1:3" s="22" customFormat="1" ht="25.5" hidden="1" customHeight="1">
      <c r="A149" s="24"/>
      <c r="B149" s="24"/>
      <c r="C149" s="25"/>
    </row>
    <row r="150" spans="1:3" s="22" customFormat="1" ht="25.5" hidden="1" customHeight="1">
      <c r="A150" s="24"/>
      <c r="B150" s="24"/>
      <c r="C150" s="25"/>
    </row>
    <row r="151" spans="1:3" s="22" customFormat="1" ht="25.5" hidden="1" customHeight="1">
      <c r="A151" s="24"/>
      <c r="B151" s="24"/>
      <c r="C151" s="25"/>
    </row>
    <row r="152" spans="1:3" s="22" customFormat="1" ht="25.5" hidden="1" customHeight="1">
      <c r="A152" s="24"/>
      <c r="B152" s="24"/>
      <c r="C152" s="25"/>
    </row>
    <row r="153" spans="1:3" s="22" customFormat="1" ht="25.5" hidden="1" customHeight="1">
      <c r="A153" s="24"/>
      <c r="B153" s="24"/>
      <c r="C153" s="25"/>
    </row>
    <row r="154" spans="1:3" s="22" customFormat="1" ht="25.5" hidden="1" customHeight="1">
      <c r="A154" s="24"/>
      <c r="B154" s="24"/>
      <c r="C154" s="25"/>
    </row>
    <row r="155" spans="1:3" s="22" customFormat="1" ht="25.5" hidden="1" customHeight="1">
      <c r="A155" s="24"/>
      <c r="B155" s="24"/>
      <c r="C155" s="26"/>
    </row>
    <row r="156" spans="1:3" s="22" customFormat="1" ht="25.5" hidden="1" customHeight="1">
      <c r="A156" s="24"/>
      <c r="B156" s="24"/>
      <c r="C156" s="25"/>
    </row>
    <row r="157" spans="1:3" s="22" customFormat="1" ht="25.5" hidden="1" customHeight="1">
      <c r="A157" s="24"/>
      <c r="B157" s="24"/>
      <c r="C157" s="25"/>
    </row>
    <row r="158" spans="1:3" s="22" customFormat="1" ht="25.5" hidden="1" customHeight="1">
      <c r="A158" s="24"/>
      <c r="B158" s="24"/>
      <c r="C158" s="25"/>
    </row>
    <row r="159" spans="1:3" s="22" customFormat="1" ht="25.5" hidden="1" customHeight="1">
      <c r="A159" s="24"/>
      <c r="B159" s="24"/>
      <c r="C159" s="25"/>
    </row>
    <row r="160" spans="1:3" s="22" customFormat="1" ht="25.5" hidden="1" customHeight="1">
      <c r="A160" s="24"/>
      <c r="B160" s="24"/>
      <c r="C160" s="25"/>
    </row>
    <row r="161" spans="1:3" s="22" customFormat="1" ht="25.5" hidden="1" customHeight="1">
      <c r="A161" s="24"/>
      <c r="B161" s="24"/>
      <c r="C161" s="25"/>
    </row>
    <row r="162" spans="1:3" s="22" customFormat="1" ht="25.5" hidden="1" customHeight="1">
      <c r="A162" s="24"/>
      <c r="B162" s="24"/>
      <c r="C162" s="25"/>
    </row>
    <row r="163" spans="1:3" s="22" customFormat="1" ht="25.5" hidden="1" customHeight="1">
      <c r="A163" s="24"/>
      <c r="B163" s="24"/>
      <c r="C163" s="25"/>
    </row>
    <row r="164" spans="1:3" s="22" customFormat="1" ht="25.5" hidden="1" customHeight="1">
      <c r="A164" s="24"/>
      <c r="B164" s="24"/>
      <c r="C164" s="25"/>
    </row>
    <row r="165" spans="1:3" s="22" customFormat="1" ht="25.5" hidden="1" customHeight="1">
      <c r="A165" s="24"/>
      <c r="B165" s="24"/>
      <c r="C165" s="26"/>
    </row>
    <row r="166" spans="1:3" s="22" customFormat="1" ht="25.5" hidden="1" customHeight="1">
      <c r="A166" s="24"/>
      <c r="B166" s="24"/>
      <c r="C166" s="25"/>
    </row>
    <row r="167" spans="1:3" s="22" customFormat="1" ht="25.5" hidden="1" customHeight="1">
      <c r="A167" s="24"/>
      <c r="B167" s="24"/>
      <c r="C167" s="25"/>
    </row>
    <row r="168" spans="1:3" s="22" customFormat="1" ht="25.5" hidden="1" customHeight="1">
      <c r="A168" s="24"/>
      <c r="B168" s="24"/>
      <c r="C168" s="25"/>
    </row>
    <row r="169" spans="1:3" s="22" customFormat="1" ht="25.5" hidden="1" customHeight="1">
      <c r="A169" s="24"/>
      <c r="B169" s="24"/>
      <c r="C169" s="25"/>
    </row>
    <row r="170" spans="1:3" s="22" customFormat="1" ht="25.5" hidden="1" customHeight="1">
      <c r="A170" s="24"/>
      <c r="B170" s="24"/>
      <c r="C170" s="25"/>
    </row>
    <row r="171" spans="1:3" s="22" customFormat="1" ht="25.5" hidden="1" customHeight="1">
      <c r="A171" s="24"/>
      <c r="B171" s="24"/>
      <c r="C171" s="25"/>
    </row>
    <row r="172" spans="1:3" s="22" customFormat="1" ht="25.5" hidden="1" customHeight="1">
      <c r="A172" s="24"/>
      <c r="B172" s="24"/>
      <c r="C172" s="25"/>
    </row>
    <row r="173" spans="1:3" s="22" customFormat="1" ht="25.5" hidden="1" customHeight="1">
      <c r="A173" s="24"/>
      <c r="B173" s="24"/>
      <c r="C173" s="25"/>
    </row>
    <row r="174" spans="1:3" s="22" customFormat="1" ht="25.5" hidden="1" customHeight="1">
      <c r="A174" s="24"/>
      <c r="B174" s="24"/>
      <c r="C174" s="25"/>
    </row>
    <row r="175" spans="1:3" s="22" customFormat="1" ht="25.5" hidden="1" customHeight="1">
      <c r="A175" s="24"/>
      <c r="B175" s="24"/>
      <c r="C175" s="26"/>
    </row>
    <row r="176" spans="1:3" s="22" customFormat="1" ht="25.5" hidden="1" customHeight="1">
      <c r="A176" s="24"/>
      <c r="B176" s="24"/>
      <c r="C176" s="25"/>
    </row>
    <row r="177" spans="1:3" s="22" customFormat="1" ht="25.5" hidden="1" customHeight="1">
      <c r="A177" s="24"/>
      <c r="B177" s="24"/>
      <c r="C177" s="25"/>
    </row>
    <row r="178" spans="1:3" s="22" customFormat="1" ht="25.5" hidden="1" customHeight="1">
      <c r="A178" s="24"/>
      <c r="B178" s="24"/>
      <c r="C178" s="25"/>
    </row>
    <row r="179" spans="1:3" s="22" customFormat="1" ht="25.5" hidden="1" customHeight="1">
      <c r="A179" s="24"/>
      <c r="B179" s="24"/>
      <c r="C179" s="25"/>
    </row>
    <row r="180" spans="1:3" s="22" customFormat="1" ht="25.5" hidden="1" customHeight="1">
      <c r="A180" s="24"/>
      <c r="B180" s="24"/>
      <c r="C180" s="25"/>
    </row>
    <row r="181" spans="1:3" s="22" customFormat="1" ht="25.5" hidden="1" customHeight="1">
      <c r="A181" s="24"/>
      <c r="B181" s="24"/>
      <c r="C181" s="25"/>
    </row>
    <row r="182" spans="1:3" s="22" customFormat="1" ht="25.5" hidden="1" customHeight="1">
      <c r="A182" s="24"/>
      <c r="B182" s="24"/>
      <c r="C182" s="25"/>
    </row>
    <row r="183" spans="1:3" s="22" customFormat="1" ht="25.5" hidden="1" customHeight="1">
      <c r="A183" s="24"/>
      <c r="B183" s="24"/>
      <c r="C183" s="25"/>
    </row>
    <row r="184" spans="1:3" s="22" customFormat="1" ht="25.5" hidden="1" customHeight="1">
      <c r="A184" s="24"/>
      <c r="B184" s="24"/>
      <c r="C184" s="25"/>
    </row>
    <row r="185" spans="1:3" s="22" customFormat="1" ht="25.5" hidden="1" customHeight="1">
      <c r="A185" s="24"/>
      <c r="B185" s="24"/>
      <c r="C185" s="26"/>
    </row>
    <row r="186" spans="1:3" s="22" customFormat="1" ht="25.5" hidden="1" customHeight="1">
      <c r="A186" s="24"/>
      <c r="B186" s="24"/>
      <c r="C186" s="25"/>
    </row>
    <row r="187" spans="1:3" s="22" customFormat="1" ht="25.5" hidden="1" customHeight="1">
      <c r="A187" s="24"/>
      <c r="B187" s="24"/>
      <c r="C187" s="25"/>
    </row>
    <row r="188" spans="1:3" s="22" customFormat="1" ht="25.5" hidden="1" customHeight="1">
      <c r="A188" s="24"/>
      <c r="B188" s="24"/>
      <c r="C188" s="25"/>
    </row>
    <row r="189" spans="1:3" s="22" customFormat="1" ht="25.5" hidden="1" customHeight="1">
      <c r="A189" s="24"/>
      <c r="B189" s="24"/>
      <c r="C189" s="25"/>
    </row>
    <row r="190" spans="1:3" s="22" customFormat="1" ht="25.5" hidden="1" customHeight="1">
      <c r="A190" s="24"/>
      <c r="B190" s="24"/>
      <c r="C190" s="25"/>
    </row>
    <row r="191" spans="1:3" s="22" customFormat="1" ht="25.5" hidden="1" customHeight="1">
      <c r="A191" s="24"/>
      <c r="B191" s="24"/>
      <c r="C191" s="25"/>
    </row>
    <row r="192" spans="1:3" s="22" customFormat="1" ht="25.5" hidden="1" customHeight="1">
      <c r="A192" s="24"/>
      <c r="B192" s="24"/>
      <c r="C192" s="25"/>
    </row>
    <row r="193" spans="1:3" s="22" customFormat="1" ht="25.5" hidden="1" customHeight="1">
      <c r="A193" s="24"/>
      <c r="B193" s="24"/>
      <c r="C193" s="26"/>
    </row>
    <row r="194" spans="1:3" s="22" customFormat="1" ht="25.5" hidden="1" customHeight="1">
      <c r="A194" s="24"/>
      <c r="B194" s="24"/>
      <c r="C194" s="25"/>
    </row>
    <row r="195" spans="1:3" s="22" customFormat="1" ht="25.5" hidden="1" customHeight="1">
      <c r="A195" s="24"/>
      <c r="B195" s="24"/>
      <c r="C195" s="25"/>
    </row>
    <row r="196" spans="1:3" s="22" customFormat="1" ht="25.5" hidden="1" customHeight="1">
      <c r="A196" s="24"/>
      <c r="B196" s="24"/>
      <c r="C196" s="25"/>
    </row>
    <row r="197" spans="1:3" s="22" customFormat="1" ht="25.5" hidden="1" customHeight="1">
      <c r="A197" s="24"/>
      <c r="B197" s="24"/>
      <c r="C197" s="25"/>
    </row>
    <row r="198" spans="1:3" s="22" customFormat="1" ht="25.5" hidden="1" customHeight="1">
      <c r="A198" s="24"/>
      <c r="B198" s="24"/>
      <c r="C198" s="25"/>
    </row>
    <row r="199" spans="1:3" s="22" customFormat="1" ht="25.5" hidden="1" customHeight="1">
      <c r="A199" s="24"/>
      <c r="B199" s="24"/>
      <c r="C199" s="25"/>
    </row>
    <row r="200" spans="1:3" s="22" customFormat="1" ht="25.5" hidden="1" customHeight="1">
      <c r="A200" s="24"/>
      <c r="B200" s="24"/>
      <c r="C200" s="25"/>
    </row>
    <row r="201" spans="1:3" s="22" customFormat="1" ht="25.5" hidden="1" customHeight="1">
      <c r="A201" s="24"/>
      <c r="B201" s="24"/>
      <c r="C201" s="25"/>
    </row>
    <row r="202" spans="1:3" s="22" customFormat="1" ht="25.5" hidden="1" customHeight="1">
      <c r="A202" s="24"/>
      <c r="B202" s="24"/>
      <c r="C202" s="25"/>
    </row>
    <row r="203" spans="1:3" s="22" customFormat="1" ht="25.5" hidden="1" customHeight="1">
      <c r="A203" s="24"/>
      <c r="B203" s="24"/>
      <c r="C203" s="26"/>
    </row>
    <row r="204" spans="1:3" s="22" customFormat="1" ht="25.5" hidden="1" customHeight="1">
      <c r="A204" s="24"/>
      <c r="B204" s="24"/>
      <c r="C204" s="25"/>
    </row>
    <row r="205" spans="1:3" s="22" customFormat="1" ht="25.5" hidden="1" customHeight="1">
      <c r="A205" s="24"/>
      <c r="B205" s="24"/>
      <c r="C205" s="25"/>
    </row>
    <row r="206" spans="1:3" s="22" customFormat="1" ht="25.5" hidden="1" customHeight="1">
      <c r="A206" s="24"/>
      <c r="B206" s="24"/>
      <c r="C206" s="25"/>
    </row>
    <row r="207" spans="1:3" s="22" customFormat="1" ht="25.5" hidden="1" customHeight="1">
      <c r="A207" s="24"/>
      <c r="B207" s="24"/>
      <c r="C207" s="25"/>
    </row>
    <row r="208" spans="1:3" s="22" customFormat="1" ht="25.5" hidden="1" customHeight="1">
      <c r="A208" s="24"/>
      <c r="B208" s="24"/>
      <c r="C208" s="25"/>
    </row>
    <row r="209" spans="1:3" s="22" customFormat="1" ht="25.5" hidden="1" customHeight="1">
      <c r="A209" s="24"/>
      <c r="B209" s="24"/>
      <c r="C209" s="26"/>
    </row>
    <row r="210" spans="1:3" s="22" customFormat="1" ht="25.5" hidden="1" customHeight="1">
      <c r="A210" s="24"/>
      <c r="B210" s="24"/>
      <c r="C210" s="25"/>
    </row>
    <row r="211" spans="1:3" s="22" customFormat="1" ht="25.5" hidden="1" customHeight="1">
      <c r="A211" s="24"/>
      <c r="B211" s="24"/>
      <c r="C211" s="25"/>
    </row>
    <row r="212" spans="1:3" s="22" customFormat="1" ht="25.5" hidden="1" customHeight="1">
      <c r="A212" s="24"/>
      <c r="B212" s="24"/>
      <c r="C212" s="25"/>
    </row>
    <row r="213" spans="1:3" s="22" customFormat="1" ht="25.5" hidden="1" customHeight="1">
      <c r="A213" s="24"/>
      <c r="B213" s="24"/>
      <c r="C213" s="25"/>
    </row>
    <row r="214" spans="1:3" s="22" customFormat="1" ht="25.5" hidden="1" customHeight="1">
      <c r="A214" s="24"/>
      <c r="B214" s="24"/>
      <c r="C214" s="25"/>
    </row>
    <row r="215" spans="1:3" s="22" customFormat="1" ht="25.5" hidden="1" customHeight="1">
      <c r="A215" s="24"/>
      <c r="B215" s="24"/>
      <c r="C215" s="25"/>
    </row>
    <row r="216" spans="1:3" s="22" customFormat="1" ht="25.5" hidden="1" customHeight="1">
      <c r="A216" s="24"/>
      <c r="B216" s="24"/>
      <c r="C216" s="25"/>
    </row>
    <row r="217" spans="1:3" s="22" customFormat="1" ht="25.5" hidden="1" customHeight="1">
      <c r="A217" s="24"/>
      <c r="B217" s="24"/>
      <c r="C217" s="26"/>
    </row>
    <row r="218" spans="1:3" s="22" customFormat="1" ht="25.5" hidden="1" customHeight="1">
      <c r="A218" s="24"/>
      <c r="B218" s="24"/>
      <c r="C218" s="25"/>
    </row>
    <row r="219" spans="1:3" s="22" customFormat="1" ht="25.5" hidden="1" customHeight="1">
      <c r="A219" s="24"/>
      <c r="B219" s="24"/>
      <c r="C219" s="25"/>
    </row>
    <row r="220" spans="1:3" s="22" customFormat="1" ht="25.5" hidden="1" customHeight="1">
      <c r="A220" s="24"/>
      <c r="B220" s="24"/>
      <c r="C220" s="25"/>
    </row>
    <row r="221" spans="1:3" s="22" customFormat="1" ht="25.5" hidden="1" customHeight="1">
      <c r="A221" s="24"/>
      <c r="B221" s="24"/>
      <c r="C221" s="25"/>
    </row>
    <row r="222" spans="1:3" s="22" customFormat="1" ht="25.5" hidden="1" customHeight="1">
      <c r="A222" s="24"/>
      <c r="B222" s="24"/>
      <c r="C222" s="25"/>
    </row>
    <row r="223" spans="1:3" s="22" customFormat="1" ht="25.5" hidden="1" customHeight="1">
      <c r="A223" s="24"/>
      <c r="B223" s="24"/>
      <c r="C223" s="25"/>
    </row>
    <row r="224" spans="1:3" s="22" customFormat="1" ht="25.5" hidden="1" customHeight="1">
      <c r="A224" s="24"/>
      <c r="B224" s="24"/>
      <c r="C224" s="25"/>
    </row>
    <row r="225" spans="1:3" s="22" customFormat="1" ht="25.5" hidden="1" customHeight="1">
      <c r="A225" s="24"/>
      <c r="B225" s="24"/>
      <c r="C225" s="25"/>
    </row>
    <row r="226" spans="1:3" s="22" customFormat="1" ht="25.5" hidden="1" customHeight="1">
      <c r="A226" s="24"/>
      <c r="B226" s="24"/>
      <c r="C226" s="25"/>
    </row>
    <row r="227" spans="1:3" s="22" customFormat="1" ht="25.5" hidden="1" customHeight="1">
      <c r="A227" s="24"/>
      <c r="B227" s="24"/>
      <c r="C227" s="25"/>
    </row>
    <row r="228" spans="1:3" s="22" customFormat="1" ht="25.5" hidden="1" customHeight="1">
      <c r="A228" s="24"/>
      <c r="B228" s="24"/>
      <c r="C228" s="26"/>
    </row>
    <row r="229" spans="1:3" s="22" customFormat="1" ht="25.5" hidden="1" customHeight="1">
      <c r="A229" s="24"/>
      <c r="B229" s="24"/>
      <c r="C229" s="25"/>
    </row>
    <row r="230" spans="1:3" s="22" customFormat="1" ht="25.5" hidden="1" customHeight="1">
      <c r="A230" s="24"/>
      <c r="B230" s="24"/>
      <c r="C230" s="25"/>
    </row>
    <row r="231" spans="1:3" s="22" customFormat="1" ht="25.5" hidden="1" customHeight="1">
      <c r="A231" s="24"/>
      <c r="B231" s="24"/>
      <c r="C231" s="25"/>
    </row>
    <row r="232" spans="1:3" s="22" customFormat="1" ht="25.5" hidden="1" customHeight="1">
      <c r="A232" s="24"/>
      <c r="B232" s="24"/>
      <c r="C232" s="25"/>
    </row>
    <row r="233" spans="1:3" s="22" customFormat="1" ht="25.5" hidden="1" customHeight="1">
      <c r="A233" s="24"/>
      <c r="B233" s="24"/>
      <c r="C233" s="25"/>
    </row>
    <row r="234" spans="1:3" s="22" customFormat="1" ht="25.5" hidden="1" customHeight="1">
      <c r="A234" s="24"/>
      <c r="B234" s="24"/>
      <c r="C234" s="26"/>
    </row>
    <row r="235" spans="1:3" s="22" customFormat="1" ht="25.5" hidden="1" customHeight="1">
      <c r="A235" s="24"/>
      <c r="B235" s="24"/>
      <c r="C235" s="25"/>
    </row>
    <row r="236" spans="1:3" s="22" customFormat="1" ht="25.5" hidden="1" customHeight="1">
      <c r="A236" s="24"/>
      <c r="B236" s="24"/>
      <c r="C236" s="25"/>
    </row>
    <row r="237" spans="1:3" s="22" customFormat="1" ht="25.5" hidden="1" customHeight="1">
      <c r="A237" s="24"/>
      <c r="B237" s="24"/>
      <c r="C237" s="25"/>
    </row>
    <row r="238" spans="1:3" s="22" customFormat="1" ht="25.5" hidden="1" customHeight="1">
      <c r="A238" s="24"/>
      <c r="B238" s="24"/>
      <c r="C238" s="25"/>
    </row>
    <row r="239" spans="1:3" s="22" customFormat="1" ht="25.5" hidden="1" customHeight="1">
      <c r="A239" s="24"/>
      <c r="B239" s="24"/>
      <c r="C239" s="25"/>
    </row>
    <row r="240" spans="1:3" s="22" customFormat="1" ht="25.5" hidden="1" customHeight="1">
      <c r="A240" s="24"/>
      <c r="B240" s="24"/>
      <c r="C240" s="25"/>
    </row>
    <row r="241" spans="1:3" s="22" customFormat="1" ht="25.5" hidden="1" customHeight="1">
      <c r="A241" s="24"/>
      <c r="B241" s="24"/>
      <c r="C241" s="25"/>
    </row>
    <row r="242" spans="1:3" s="22" customFormat="1" ht="25.5" hidden="1" customHeight="1">
      <c r="A242" s="24"/>
      <c r="B242" s="24"/>
      <c r="C242" s="26"/>
    </row>
    <row r="243" spans="1:3" s="22" customFormat="1" ht="25.5" hidden="1" customHeight="1">
      <c r="A243" s="24"/>
      <c r="B243" s="24"/>
      <c r="C243" s="25"/>
    </row>
    <row r="244" spans="1:3" s="22" customFormat="1" ht="25.5" hidden="1" customHeight="1">
      <c r="A244" s="24"/>
      <c r="B244" s="24"/>
      <c r="C244" s="25"/>
    </row>
    <row r="245" spans="1:3" s="22" customFormat="1" ht="25.5" hidden="1" customHeight="1">
      <c r="A245" s="24"/>
      <c r="B245" s="24"/>
      <c r="C245" s="25"/>
    </row>
    <row r="246" spans="1:3" s="22" customFormat="1" ht="25.5" hidden="1" customHeight="1">
      <c r="A246" s="24"/>
      <c r="B246" s="24"/>
      <c r="C246" s="25"/>
    </row>
    <row r="247" spans="1:3" s="22" customFormat="1" ht="25.5" hidden="1" customHeight="1">
      <c r="A247" s="24"/>
      <c r="B247" s="24"/>
      <c r="C247" s="25"/>
    </row>
    <row r="248" spans="1:3" s="22" customFormat="1" ht="25.5" hidden="1" customHeight="1">
      <c r="A248" s="24"/>
      <c r="B248" s="24"/>
      <c r="C248" s="25"/>
    </row>
    <row r="249" spans="1:3" s="22" customFormat="1" ht="25.5" hidden="1" customHeight="1">
      <c r="A249" s="24"/>
      <c r="B249" s="24"/>
      <c r="C249" s="25"/>
    </row>
    <row r="250" spans="1:3" s="22" customFormat="1" ht="25.5" hidden="1" customHeight="1">
      <c r="A250" s="24"/>
      <c r="B250" s="24"/>
      <c r="C250" s="25"/>
    </row>
    <row r="251" spans="1:3" s="22" customFormat="1" ht="25.5" hidden="1" customHeight="1">
      <c r="A251" s="24"/>
      <c r="B251" s="24"/>
      <c r="C251" s="26"/>
    </row>
    <row r="252" spans="1:3" s="22" customFormat="1" ht="25.5" hidden="1" customHeight="1">
      <c r="A252" s="24"/>
      <c r="B252" s="24"/>
      <c r="C252" s="25"/>
    </row>
    <row r="253" spans="1:3" s="22" customFormat="1" ht="25.5" hidden="1" customHeight="1">
      <c r="A253" s="24"/>
      <c r="B253" s="24"/>
      <c r="C253" s="25"/>
    </row>
    <row r="254" spans="1:3" s="22" customFormat="1" ht="25.5" hidden="1" customHeight="1">
      <c r="A254" s="24"/>
      <c r="B254" s="24"/>
      <c r="C254" s="26"/>
    </row>
    <row r="255" spans="1:3" s="22" customFormat="1" ht="25.5" hidden="1" customHeight="1">
      <c r="A255" s="24"/>
      <c r="B255" s="24"/>
      <c r="C255" s="25"/>
    </row>
    <row r="256" spans="1:3" s="22" customFormat="1" ht="25.5" hidden="1" customHeight="1">
      <c r="A256" s="24"/>
      <c r="B256" s="24"/>
      <c r="C256" s="25"/>
    </row>
    <row r="257" spans="1:3" s="22" customFormat="1" ht="25.5" hidden="1" customHeight="1">
      <c r="A257" s="24"/>
      <c r="B257" s="24"/>
      <c r="C257" s="25"/>
    </row>
    <row r="258" spans="1:3" s="22" customFormat="1" ht="25.5" hidden="1" customHeight="1">
      <c r="A258" s="24"/>
      <c r="B258" s="24"/>
      <c r="C258" s="25"/>
    </row>
    <row r="259" spans="1:3" s="22" customFormat="1" ht="25.5" hidden="1" customHeight="1">
      <c r="A259" s="24"/>
      <c r="B259" s="24"/>
      <c r="C259" s="25"/>
    </row>
    <row r="260" spans="1:3" s="22" customFormat="1" ht="25.5" hidden="1" customHeight="1">
      <c r="A260" s="24"/>
      <c r="B260" s="24"/>
      <c r="C260" s="25"/>
    </row>
    <row r="261" spans="1:3" s="22" customFormat="1" ht="25.5" hidden="1" customHeight="1">
      <c r="A261" s="24"/>
      <c r="B261" s="24"/>
      <c r="C261" s="26"/>
    </row>
    <row r="262" spans="1:3" s="22" customFormat="1" ht="25.5" hidden="1" customHeight="1">
      <c r="A262" s="24"/>
      <c r="B262" s="24"/>
      <c r="C262" s="25"/>
    </row>
    <row r="263" spans="1:3" s="22" customFormat="1" ht="25.5" hidden="1" customHeight="1">
      <c r="A263" s="24"/>
      <c r="B263" s="24"/>
      <c r="C263" s="25"/>
    </row>
    <row r="264" spans="1:3" s="22" customFormat="1" ht="25.5" hidden="1" customHeight="1">
      <c r="A264" s="24"/>
      <c r="B264" s="24"/>
      <c r="C264" s="25"/>
    </row>
    <row r="265" spans="1:3" s="22" customFormat="1" ht="25.5" hidden="1" customHeight="1">
      <c r="A265" s="24"/>
      <c r="B265" s="24"/>
      <c r="C265" s="26"/>
    </row>
    <row r="266" spans="1:3" s="22" customFormat="1" ht="25.5" hidden="1" customHeight="1">
      <c r="A266" s="24"/>
      <c r="B266" s="24"/>
      <c r="C266" s="26"/>
    </row>
    <row r="267" spans="1:3" s="22" customFormat="1" ht="25.5" hidden="1" customHeight="1">
      <c r="A267" s="24"/>
      <c r="B267" s="24"/>
      <c r="C267" s="25"/>
    </row>
    <row r="268" spans="1:3" s="22" customFormat="1" ht="25.5" hidden="1" customHeight="1">
      <c r="A268" s="24"/>
      <c r="B268" s="24"/>
      <c r="C268" s="25"/>
    </row>
    <row r="269" spans="1:3" s="22" customFormat="1" ht="25.5" hidden="1" customHeight="1">
      <c r="A269" s="24"/>
      <c r="B269" s="24"/>
      <c r="C269" s="25"/>
    </row>
    <row r="270" spans="1:3" s="22" customFormat="1" ht="25.5" hidden="1" customHeight="1">
      <c r="A270" s="24"/>
      <c r="B270" s="24"/>
      <c r="C270" s="25"/>
    </row>
    <row r="271" spans="1:3" s="22" customFormat="1" ht="25.5" hidden="1" customHeight="1">
      <c r="A271" s="24"/>
      <c r="B271" s="24"/>
      <c r="C271" s="25"/>
    </row>
    <row r="272" spans="1:3" s="22" customFormat="1" ht="25.5" hidden="1" customHeight="1">
      <c r="A272" s="24"/>
      <c r="B272" s="24"/>
      <c r="C272" s="25"/>
    </row>
    <row r="273" spans="1:3" s="22" customFormat="1" ht="25.5" hidden="1" customHeight="1">
      <c r="A273" s="24"/>
      <c r="B273" s="24"/>
      <c r="C273" s="26"/>
    </row>
    <row r="274" spans="1:3" s="22" customFormat="1" ht="25.5" hidden="1" customHeight="1">
      <c r="A274" s="24"/>
      <c r="B274" s="24"/>
      <c r="C274" s="25"/>
    </row>
    <row r="275" spans="1:3" s="22" customFormat="1" ht="25.5" hidden="1" customHeight="1">
      <c r="A275" s="24"/>
      <c r="B275" s="24"/>
      <c r="C275" s="25"/>
    </row>
    <row r="276" spans="1:3" s="22" customFormat="1" ht="25.5" hidden="1" customHeight="1">
      <c r="A276" s="24"/>
      <c r="B276" s="24"/>
      <c r="C276" s="25"/>
    </row>
    <row r="277" spans="1:3" s="22" customFormat="1" ht="25.5" hidden="1" customHeight="1">
      <c r="A277" s="24"/>
      <c r="B277" s="24"/>
      <c r="C277" s="25"/>
    </row>
    <row r="278" spans="1:3" s="22" customFormat="1" ht="25.5" hidden="1" customHeight="1">
      <c r="A278" s="24"/>
      <c r="B278" s="24"/>
      <c r="C278" s="26"/>
    </row>
    <row r="279" spans="1:3" s="22" customFormat="1" ht="25.5" hidden="1" customHeight="1">
      <c r="A279" s="24"/>
      <c r="B279" s="24"/>
      <c r="C279" s="25"/>
    </row>
    <row r="280" spans="1:3" s="22" customFormat="1" ht="25.5" hidden="1" customHeight="1">
      <c r="A280" s="24"/>
      <c r="B280" s="24"/>
      <c r="C280" s="25"/>
    </row>
    <row r="281" spans="1:3" s="22" customFormat="1" ht="25.5" hidden="1" customHeight="1">
      <c r="A281" s="24"/>
      <c r="B281" s="24"/>
      <c r="C281" s="26"/>
    </row>
    <row r="282" spans="1:3" s="22" customFormat="1" ht="25.5" hidden="1" customHeight="1">
      <c r="A282" s="24"/>
      <c r="B282" s="24"/>
      <c r="C282" s="25"/>
    </row>
    <row r="283" spans="1:3" s="22" customFormat="1" ht="25.5" hidden="1" customHeight="1">
      <c r="A283" s="24"/>
      <c r="B283" s="24"/>
      <c r="C283" s="25"/>
    </row>
    <row r="284" spans="1:3" s="22" customFormat="1" ht="25.5" hidden="1" customHeight="1">
      <c r="A284" s="24"/>
      <c r="B284" s="24"/>
      <c r="C284" s="25"/>
    </row>
    <row r="285" spans="1:3" s="22" customFormat="1" ht="25.5" hidden="1" customHeight="1">
      <c r="A285" s="24"/>
      <c r="B285" s="24"/>
      <c r="C285" s="25"/>
    </row>
    <row r="286" spans="1:3" s="22" customFormat="1" ht="25.5" hidden="1" customHeight="1">
      <c r="A286" s="24"/>
      <c r="B286" s="24"/>
      <c r="C286" s="25"/>
    </row>
    <row r="287" spans="1:3" s="22" customFormat="1" ht="25.5" hidden="1" customHeight="1">
      <c r="A287" s="24"/>
      <c r="B287" s="24"/>
      <c r="C287" s="25"/>
    </row>
    <row r="288" spans="1:3" s="22" customFormat="1" ht="25.5" hidden="1" customHeight="1">
      <c r="A288" s="24"/>
      <c r="B288" s="24"/>
      <c r="C288" s="26"/>
    </row>
    <row r="289" spans="1:3" s="22" customFormat="1" ht="25.5" hidden="1" customHeight="1">
      <c r="A289" s="24"/>
      <c r="B289" s="24"/>
      <c r="C289" s="25"/>
    </row>
    <row r="290" spans="1:3" s="22" customFormat="1" ht="25.5" hidden="1" customHeight="1">
      <c r="A290" s="24"/>
      <c r="B290" s="24"/>
      <c r="C290" s="26"/>
    </row>
    <row r="291" spans="1:3" s="22" customFormat="1" ht="25.5" hidden="1" customHeight="1">
      <c r="A291" s="24"/>
      <c r="B291" s="24"/>
      <c r="C291" s="25"/>
    </row>
    <row r="292" spans="1:3" s="22" customFormat="1" ht="25.5" hidden="1" customHeight="1">
      <c r="A292" s="24"/>
      <c r="B292" s="24"/>
      <c r="C292" s="25"/>
    </row>
    <row r="293" spans="1:3" s="22" customFormat="1" ht="25.5" hidden="1" customHeight="1">
      <c r="A293" s="24"/>
      <c r="B293" s="24"/>
      <c r="C293" s="25"/>
    </row>
    <row r="294" spans="1:3" s="22" customFormat="1" ht="25.5" hidden="1" customHeight="1">
      <c r="A294" s="24"/>
      <c r="B294" s="24"/>
      <c r="C294" s="25"/>
    </row>
    <row r="295" spans="1:3" s="22" customFormat="1" ht="25.5" hidden="1" customHeight="1">
      <c r="A295" s="24"/>
      <c r="B295" s="24"/>
      <c r="C295" s="25"/>
    </row>
    <row r="296" spans="1:3" s="22" customFormat="1" ht="25.5" hidden="1" customHeight="1">
      <c r="A296" s="24"/>
      <c r="B296" s="24"/>
      <c r="C296" s="25"/>
    </row>
    <row r="297" spans="1:3" s="22" customFormat="1" ht="25.5" hidden="1" customHeight="1">
      <c r="A297" s="24"/>
      <c r="B297" s="24"/>
      <c r="C297" s="25"/>
    </row>
    <row r="298" spans="1:3" s="22" customFormat="1" ht="25.5" hidden="1" customHeight="1">
      <c r="A298" s="24"/>
      <c r="B298" s="24"/>
      <c r="C298" s="25"/>
    </row>
    <row r="299" spans="1:3" s="22" customFormat="1" ht="25.5" hidden="1" customHeight="1">
      <c r="A299" s="24"/>
      <c r="B299" s="24"/>
      <c r="C299" s="26"/>
    </row>
    <row r="300" spans="1:3" s="22" customFormat="1" ht="25.5" hidden="1" customHeight="1">
      <c r="A300" s="24"/>
      <c r="B300" s="24"/>
      <c r="C300" s="25"/>
    </row>
    <row r="301" spans="1:3" s="22" customFormat="1" ht="25.5" hidden="1" customHeight="1">
      <c r="A301" s="24"/>
      <c r="B301" s="24"/>
      <c r="C301" s="25"/>
    </row>
    <row r="302" spans="1:3" s="22" customFormat="1" ht="25.5" hidden="1" customHeight="1">
      <c r="A302" s="24"/>
      <c r="B302" s="24"/>
      <c r="C302" s="25"/>
    </row>
    <row r="303" spans="1:3" s="22" customFormat="1" ht="25.5" hidden="1" customHeight="1">
      <c r="A303" s="24"/>
      <c r="B303" s="24"/>
      <c r="C303" s="25"/>
    </row>
    <row r="304" spans="1:3" s="22" customFormat="1" ht="25.5" hidden="1" customHeight="1">
      <c r="A304" s="24"/>
      <c r="B304" s="24"/>
      <c r="C304" s="25"/>
    </row>
    <row r="305" spans="1:3" s="22" customFormat="1" ht="25.5" hidden="1" customHeight="1">
      <c r="A305" s="24"/>
      <c r="B305" s="24"/>
      <c r="C305" s="25"/>
    </row>
    <row r="306" spans="1:3" s="22" customFormat="1" ht="25.5" hidden="1" customHeight="1">
      <c r="A306" s="24"/>
      <c r="B306" s="24"/>
      <c r="C306" s="25"/>
    </row>
    <row r="307" spans="1:3" s="22" customFormat="1" ht="25.5" hidden="1" customHeight="1">
      <c r="A307" s="24"/>
      <c r="B307" s="24"/>
      <c r="C307" s="25"/>
    </row>
    <row r="308" spans="1:3" s="22" customFormat="1" ht="25.5" hidden="1" customHeight="1">
      <c r="A308" s="24"/>
      <c r="B308" s="24"/>
      <c r="C308" s="25"/>
    </row>
    <row r="309" spans="1:3" s="22" customFormat="1" ht="25.5" hidden="1" customHeight="1">
      <c r="A309" s="24"/>
      <c r="B309" s="24"/>
      <c r="C309" s="26"/>
    </row>
    <row r="310" spans="1:3" s="22" customFormat="1" ht="25.5" hidden="1" customHeight="1">
      <c r="A310" s="24"/>
      <c r="B310" s="24"/>
      <c r="C310" s="25"/>
    </row>
    <row r="311" spans="1:3" s="22" customFormat="1" ht="25.5" hidden="1" customHeight="1">
      <c r="A311" s="24"/>
      <c r="B311" s="24"/>
      <c r="C311" s="25"/>
    </row>
    <row r="312" spans="1:3" s="22" customFormat="1" ht="25.5" hidden="1" customHeight="1">
      <c r="A312" s="24"/>
      <c r="B312" s="24"/>
      <c r="C312" s="25"/>
    </row>
    <row r="313" spans="1:3" s="22" customFormat="1" ht="25.5" hidden="1" customHeight="1">
      <c r="A313" s="24"/>
      <c r="B313" s="24"/>
      <c r="C313" s="25"/>
    </row>
    <row r="314" spans="1:3" s="22" customFormat="1" ht="25.5" hidden="1" customHeight="1">
      <c r="A314" s="24"/>
      <c r="B314" s="24"/>
      <c r="C314" s="26"/>
    </row>
    <row r="315" spans="1:3" s="22" customFormat="1" ht="25.5" hidden="1" customHeight="1">
      <c r="A315" s="24"/>
      <c r="B315" s="24"/>
      <c r="C315" s="25"/>
    </row>
    <row r="316" spans="1:3" s="22" customFormat="1" ht="25.5" hidden="1" customHeight="1">
      <c r="A316" s="24"/>
      <c r="B316" s="24"/>
      <c r="C316" s="25"/>
    </row>
    <row r="317" spans="1:3" s="22" customFormat="1" ht="25.5" hidden="1" customHeight="1">
      <c r="A317" s="24"/>
      <c r="B317" s="24"/>
      <c r="C317" s="25"/>
    </row>
    <row r="318" spans="1:3" s="22" customFormat="1" ht="25.5" hidden="1" customHeight="1">
      <c r="A318" s="24"/>
      <c r="B318" s="24"/>
      <c r="C318" s="25"/>
    </row>
    <row r="319" spans="1:3" s="22" customFormat="1" ht="25.5" hidden="1" customHeight="1">
      <c r="A319" s="24"/>
      <c r="B319" s="24"/>
      <c r="C319" s="25"/>
    </row>
    <row r="320" spans="1:3" s="22" customFormat="1" ht="25.5" hidden="1" customHeight="1">
      <c r="A320" s="24"/>
      <c r="B320" s="24"/>
      <c r="C320" s="25"/>
    </row>
    <row r="321" spans="1:3" s="22" customFormat="1" ht="25.5" hidden="1" customHeight="1">
      <c r="A321" s="24"/>
      <c r="B321" s="24"/>
      <c r="C321" s="25"/>
    </row>
    <row r="322" spans="1:3" s="22" customFormat="1" ht="25.5" hidden="1" customHeight="1">
      <c r="A322" s="24"/>
      <c r="B322" s="24"/>
      <c r="C322" s="25"/>
    </row>
    <row r="323" spans="1:3" s="22" customFormat="1" ht="25.5" hidden="1" customHeight="1">
      <c r="A323" s="24"/>
      <c r="B323" s="24"/>
      <c r="C323" s="25"/>
    </row>
    <row r="324" spans="1:3" s="22" customFormat="1" ht="25.5" hidden="1" customHeight="1">
      <c r="A324" s="24"/>
      <c r="B324" s="24"/>
      <c r="C324" s="26"/>
    </row>
    <row r="325" spans="1:3" s="22" customFormat="1" ht="25.5" hidden="1" customHeight="1">
      <c r="A325" s="24"/>
      <c r="B325" s="24"/>
      <c r="C325" s="26"/>
    </row>
    <row r="326" spans="1:3" s="22" customFormat="1" ht="25.5" hidden="1" customHeight="1">
      <c r="A326" s="24"/>
      <c r="B326" s="24"/>
      <c r="C326" s="25"/>
    </row>
    <row r="327" spans="1:3" s="22" customFormat="1" ht="25.5" hidden="1" customHeight="1">
      <c r="A327" s="24"/>
      <c r="B327" s="24"/>
      <c r="C327" s="25"/>
    </row>
    <row r="328" spans="1:3" s="22" customFormat="1" ht="25.5" hidden="1" customHeight="1">
      <c r="A328" s="24"/>
      <c r="B328" s="24"/>
      <c r="C328" s="25"/>
    </row>
    <row r="329" spans="1:3" s="22" customFormat="1" ht="25.5" hidden="1" customHeight="1">
      <c r="A329" s="24"/>
      <c r="B329" s="24"/>
      <c r="C329" s="25"/>
    </row>
    <row r="330" spans="1:3" s="22" customFormat="1" ht="25.5" hidden="1" customHeight="1">
      <c r="A330" s="24"/>
      <c r="B330" s="24"/>
      <c r="C330" s="25"/>
    </row>
    <row r="331" spans="1:3" s="22" customFormat="1" ht="25.5" hidden="1" customHeight="1">
      <c r="A331" s="24"/>
      <c r="B331" s="24"/>
      <c r="C331" s="25"/>
    </row>
    <row r="332" spans="1:3" s="22" customFormat="1" ht="25.5" hidden="1" customHeight="1">
      <c r="A332" s="24"/>
      <c r="B332" s="24"/>
      <c r="C332" s="25"/>
    </row>
    <row r="333" spans="1:3" s="22" customFormat="1" ht="25.5" hidden="1" customHeight="1">
      <c r="A333" s="24"/>
      <c r="B333" s="24"/>
      <c r="C333" s="25"/>
    </row>
    <row r="334" spans="1:3" s="22" customFormat="1" ht="25.5" hidden="1" customHeight="1">
      <c r="A334" s="24"/>
      <c r="B334" s="24"/>
      <c r="C334" s="26"/>
    </row>
    <row r="335" spans="1:3" s="22" customFormat="1" ht="25.5" hidden="1" customHeight="1">
      <c r="A335" s="24"/>
      <c r="B335" s="24"/>
      <c r="C335" s="25"/>
    </row>
    <row r="336" spans="1:3" s="22" customFormat="1" ht="25.5" hidden="1" customHeight="1">
      <c r="A336" s="24"/>
      <c r="B336" s="24"/>
      <c r="C336" s="25"/>
    </row>
    <row r="337" spans="1:3" s="22" customFormat="1" ht="25.5" hidden="1" customHeight="1">
      <c r="A337" s="24"/>
      <c r="B337" s="24"/>
      <c r="C337" s="25"/>
    </row>
    <row r="338" spans="1:3" s="22" customFormat="1" ht="25.5" hidden="1" customHeight="1">
      <c r="A338" s="24"/>
      <c r="B338" s="24"/>
      <c r="C338" s="25"/>
    </row>
    <row r="339" spans="1:3" s="22" customFormat="1" ht="25.5" hidden="1" customHeight="1">
      <c r="A339" s="24"/>
      <c r="B339" s="24"/>
      <c r="C339" s="25"/>
    </row>
    <row r="340" spans="1:3" s="22" customFormat="1" ht="25.5" hidden="1" customHeight="1">
      <c r="A340" s="24"/>
      <c r="B340" s="24"/>
      <c r="C340" s="25"/>
    </row>
    <row r="341" spans="1:3" s="22" customFormat="1" ht="25.5" hidden="1" customHeight="1">
      <c r="A341" s="24"/>
      <c r="B341" s="24"/>
      <c r="C341" s="25"/>
    </row>
    <row r="342" spans="1:3" s="22" customFormat="1" ht="25.5" hidden="1" customHeight="1">
      <c r="A342" s="24"/>
      <c r="B342" s="24"/>
      <c r="C342" s="25"/>
    </row>
    <row r="343" spans="1:3" s="22" customFormat="1" ht="25.5" hidden="1" customHeight="1">
      <c r="A343" s="24"/>
      <c r="B343" s="24"/>
      <c r="C343" s="26"/>
    </row>
    <row r="344" spans="1:3" s="22" customFormat="1" ht="25.5" hidden="1" customHeight="1">
      <c r="A344" s="24"/>
      <c r="B344" s="24"/>
      <c r="C344" s="25"/>
    </row>
    <row r="345" spans="1:3" s="22" customFormat="1" ht="25.5" hidden="1" customHeight="1">
      <c r="A345" s="24"/>
      <c r="B345" s="24"/>
      <c r="C345" s="25"/>
    </row>
    <row r="346" spans="1:3" s="22" customFormat="1" ht="25.5" hidden="1" customHeight="1">
      <c r="A346" s="24"/>
      <c r="B346" s="24"/>
      <c r="C346" s="26"/>
    </row>
    <row r="347" spans="1:3" s="22" customFormat="1" ht="25.5" hidden="1" customHeight="1">
      <c r="A347" s="24"/>
      <c r="B347" s="24"/>
      <c r="C347" s="26"/>
    </row>
    <row r="348" spans="1:3" s="22" customFormat="1" ht="25.5" hidden="1" customHeight="1">
      <c r="A348" s="24"/>
      <c r="B348" s="24"/>
      <c r="C348" s="25"/>
    </row>
    <row r="349" spans="1:3" s="22" customFormat="1" ht="25.5" hidden="1" customHeight="1">
      <c r="A349" s="24"/>
      <c r="B349" s="24"/>
      <c r="C349" s="25"/>
    </row>
    <row r="350" spans="1:3" s="22" customFormat="1" ht="25.5" hidden="1" customHeight="1">
      <c r="A350" s="24"/>
      <c r="B350" s="24"/>
      <c r="C350" s="25"/>
    </row>
    <row r="351" spans="1:3" s="22" customFormat="1" ht="25.5" hidden="1" customHeight="1">
      <c r="A351" s="24"/>
      <c r="B351" s="24"/>
      <c r="C351" s="25"/>
    </row>
    <row r="352" spans="1:3" s="22" customFormat="1" ht="25.5" hidden="1" customHeight="1">
      <c r="A352" s="24"/>
      <c r="B352" s="24"/>
      <c r="C352" s="25"/>
    </row>
    <row r="353" spans="1:3" s="22" customFormat="1" ht="25.5" hidden="1" customHeight="1">
      <c r="A353" s="24"/>
      <c r="B353" s="24"/>
      <c r="C353" s="25"/>
    </row>
    <row r="354" spans="1:3" s="22" customFormat="1" ht="25.5" hidden="1" customHeight="1">
      <c r="A354" s="24"/>
      <c r="B354" s="24"/>
      <c r="C354" s="25"/>
    </row>
    <row r="355" spans="1:3" s="22" customFormat="1" ht="25.5" hidden="1" customHeight="1">
      <c r="A355" s="24"/>
      <c r="B355" s="24"/>
      <c r="C355" s="25"/>
    </row>
    <row r="356" spans="1:3" s="22" customFormat="1" ht="25.5" hidden="1" customHeight="1">
      <c r="A356" s="24"/>
      <c r="B356" s="24"/>
      <c r="C356" s="25"/>
    </row>
    <row r="357" spans="1:3" s="22" customFormat="1" ht="25.5" hidden="1" customHeight="1">
      <c r="A357" s="24"/>
      <c r="B357" s="24"/>
      <c r="C357" s="25"/>
    </row>
    <row r="358" spans="1:3" s="22" customFormat="1" ht="25.5" hidden="1" customHeight="1">
      <c r="A358" s="24"/>
      <c r="B358" s="24"/>
      <c r="C358" s="25"/>
    </row>
    <row r="359" spans="1:3" s="22" customFormat="1" ht="25.5" hidden="1" customHeight="1">
      <c r="A359" s="24"/>
      <c r="B359" s="24"/>
      <c r="C359" s="25"/>
    </row>
    <row r="360" spans="1:3" s="22" customFormat="1" ht="25.5" hidden="1" customHeight="1">
      <c r="A360" s="24"/>
      <c r="B360" s="24"/>
      <c r="C360" s="26"/>
    </row>
    <row r="361" spans="1:3" s="22" customFormat="1" ht="25.5" hidden="1" customHeight="1">
      <c r="A361" s="24"/>
      <c r="B361" s="24"/>
      <c r="C361" s="25"/>
    </row>
    <row r="362" spans="1:3" s="22" customFormat="1" ht="25.5" hidden="1" customHeight="1">
      <c r="A362" s="24"/>
      <c r="B362" s="24"/>
      <c r="C362" s="25"/>
    </row>
    <row r="363" spans="1:3" s="22" customFormat="1" ht="25.5" hidden="1" customHeight="1">
      <c r="A363" s="24"/>
      <c r="B363" s="24"/>
      <c r="C363" s="25"/>
    </row>
    <row r="364" spans="1:3" s="22" customFormat="1" ht="25.5" hidden="1" customHeight="1">
      <c r="A364" s="24"/>
      <c r="B364" s="24"/>
      <c r="C364" s="25"/>
    </row>
    <row r="365" spans="1:3" s="22" customFormat="1" ht="25.5" hidden="1" customHeight="1">
      <c r="A365" s="24"/>
      <c r="B365" s="24"/>
      <c r="C365" s="25"/>
    </row>
    <row r="366" spans="1:3" s="22" customFormat="1" ht="25.5" hidden="1" customHeight="1">
      <c r="A366" s="24"/>
      <c r="B366" s="24"/>
      <c r="C366" s="25"/>
    </row>
    <row r="367" spans="1:3" s="22" customFormat="1" ht="25.5" hidden="1" customHeight="1">
      <c r="A367" s="24"/>
      <c r="B367" s="24"/>
      <c r="C367" s="26"/>
    </row>
    <row r="368" spans="1:3" s="22" customFormat="1" ht="25.5" hidden="1" customHeight="1">
      <c r="A368" s="24"/>
      <c r="B368" s="24"/>
      <c r="C368" s="25"/>
    </row>
    <row r="369" spans="1:3" s="22" customFormat="1" ht="25.5" hidden="1" customHeight="1">
      <c r="A369" s="24"/>
      <c r="B369" s="24"/>
      <c r="C369" s="25"/>
    </row>
    <row r="370" spans="1:3" s="22" customFormat="1" ht="25.5" hidden="1" customHeight="1">
      <c r="A370" s="24"/>
      <c r="B370" s="24"/>
      <c r="C370" s="25"/>
    </row>
    <row r="371" spans="1:3" s="22" customFormat="1" ht="25.5" hidden="1" customHeight="1">
      <c r="A371" s="24"/>
      <c r="B371" s="24"/>
      <c r="C371" s="25"/>
    </row>
    <row r="372" spans="1:3" s="22" customFormat="1" ht="25.5" hidden="1" customHeight="1">
      <c r="A372" s="24"/>
      <c r="B372" s="24"/>
      <c r="C372" s="25"/>
    </row>
    <row r="373" spans="1:3" s="22" customFormat="1" ht="25.5" hidden="1" customHeight="1">
      <c r="A373" s="24"/>
      <c r="B373" s="24"/>
      <c r="C373" s="25"/>
    </row>
    <row r="374" spans="1:3" s="22" customFormat="1" ht="25.5" hidden="1" customHeight="1">
      <c r="A374" s="24"/>
      <c r="B374" s="24"/>
      <c r="C374" s="25"/>
    </row>
    <row r="375" spans="1:3" s="22" customFormat="1" ht="25.5" hidden="1" customHeight="1">
      <c r="A375" s="24"/>
      <c r="B375" s="24"/>
      <c r="C375" s="25"/>
    </row>
    <row r="376" spans="1:3" s="22" customFormat="1" ht="25.5" hidden="1" customHeight="1">
      <c r="A376" s="24"/>
      <c r="B376" s="24"/>
      <c r="C376" s="25"/>
    </row>
    <row r="377" spans="1:3" s="22" customFormat="1" ht="25.5" hidden="1" customHeight="1">
      <c r="A377" s="24"/>
      <c r="B377" s="24"/>
      <c r="C377" s="26"/>
    </row>
    <row r="378" spans="1:3" s="22" customFormat="1" ht="25.5" hidden="1" customHeight="1">
      <c r="A378" s="24"/>
      <c r="B378" s="24"/>
      <c r="C378" s="25"/>
    </row>
    <row r="379" spans="1:3" s="22" customFormat="1" ht="25.5" hidden="1" customHeight="1">
      <c r="A379" s="24"/>
      <c r="B379" s="24"/>
      <c r="C379" s="25"/>
    </row>
    <row r="380" spans="1:3" s="22" customFormat="1" ht="25.5" hidden="1" customHeight="1">
      <c r="A380" s="24"/>
      <c r="B380" s="24"/>
      <c r="C380" s="25"/>
    </row>
    <row r="381" spans="1:3" s="22" customFormat="1" ht="25.5" hidden="1" customHeight="1">
      <c r="A381" s="24"/>
      <c r="B381" s="24"/>
      <c r="C381" s="25"/>
    </row>
    <row r="382" spans="1:3" s="22" customFormat="1" ht="25.5" hidden="1" customHeight="1">
      <c r="A382" s="24"/>
      <c r="B382" s="24"/>
      <c r="C382" s="25"/>
    </row>
    <row r="383" spans="1:3" s="22" customFormat="1" ht="25.5" hidden="1" customHeight="1">
      <c r="A383" s="24"/>
      <c r="B383" s="24"/>
      <c r="C383" s="25"/>
    </row>
    <row r="384" spans="1:3" s="22" customFormat="1" ht="25.5" hidden="1" customHeight="1">
      <c r="A384" s="24"/>
      <c r="B384" s="24"/>
      <c r="C384" s="25"/>
    </row>
    <row r="385" spans="1:3" s="22" customFormat="1" ht="25.5" hidden="1" customHeight="1">
      <c r="A385" s="24"/>
      <c r="B385" s="24"/>
      <c r="C385" s="25"/>
    </row>
    <row r="386" spans="1:3" s="22" customFormat="1" ht="25.5" hidden="1" customHeight="1">
      <c r="A386" s="24"/>
      <c r="B386" s="24"/>
      <c r="C386" s="25"/>
    </row>
    <row r="387" spans="1:3" s="22" customFormat="1" ht="25.5" hidden="1" customHeight="1">
      <c r="A387" s="24"/>
      <c r="B387" s="24"/>
      <c r="C387" s="26"/>
    </row>
    <row r="388" spans="1:3" s="22" customFormat="1" ht="25.5" hidden="1" customHeight="1">
      <c r="A388" s="24"/>
      <c r="B388" s="24"/>
      <c r="C388" s="25"/>
    </row>
    <row r="389" spans="1:3" s="22" customFormat="1" ht="25.5" hidden="1" customHeight="1">
      <c r="A389" s="24"/>
      <c r="B389" s="24"/>
      <c r="C389" s="25"/>
    </row>
    <row r="390" spans="1:3" s="22" customFormat="1" ht="25.5" hidden="1" customHeight="1">
      <c r="A390" s="24"/>
      <c r="B390" s="24"/>
      <c r="C390" s="26"/>
    </row>
    <row r="391" spans="1:3" s="22" customFormat="1" ht="25.5" hidden="1" customHeight="1">
      <c r="A391" s="24"/>
      <c r="B391" s="24"/>
      <c r="C391" s="25"/>
    </row>
    <row r="392" spans="1:3" s="22" customFormat="1" ht="25.5" hidden="1" customHeight="1">
      <c r="A392" s="24"/>
      <c r="B392" s="24"/>
      <c r="C392" s="25"/>
    </row>
    <row r="393" spans="1:3" s="22" customFormat="1" ht="25.5" hidden="1" customHeight="1">
      <c r="A393" s="24"/>
      <c r="B393" s="24"/>
      <c r="C393" s="25"/>
    </row>
    <row r="394" spans="1:3" s="22" customFormat="1" ht="25.5" hidden="1" customHeight="1">
      <c r="A394" s="24"/>
      <c r="B394" s="24"/>
      <c r="C394" s="26"/>
    </row>
    <row r="395" spans="1:3" s="22" customFormat="1" ht="25.5" hidden="1" customHeight="1">
      <c r="A395" s="24"/>
      <c r="B395" s="24"/>
      <c r="C395" s="26"/>
    </row>
    <row r="396" spans="1:3" s="22" customFormat="1" ht="25.5" hidden="1" customHeight="1">
      <c r="A396" s="24"/>
      <c r="B396" s="24"/>
      <c r="C396" s="25"/>
    </row>
    <row r="397" spans="1:3" s="22" customFormat="1" ht="25.5" hidden="1" customHeight="1">
      <c r="A397" s="24"/>
      <c r="B397" s="24"/>
      <c r="C397" s="25"/>
    </row>
    <row r="398" spans="1:3" s="22" customFormat="1" ht="25.5" hidden="1" customHeight="1">
      <c r="A398" s="24"/>
      <c r="B398" s="24"/>
      <c r="C398" s="25"/>
    </row>
    <row r="399" spans="1:3" s="22" customFormat="1" ht="25.5" hidden="1" customHeight="1">
      <c r="A399" s="24"/>
      <c r="B399" s="24"/>
      <c r="C399" s="25"/>
    </row>
    <row r="400" spans="1:3" s="22" customFormat="1" ht="25.5" hidden="1" customHeight="1">
      <c r="A400" s="24"/>
      <c r="B400" s="24"/>
      <c r="C400" s="25"/>
    </row>
    <row r="401" spans="1:3" s="22" customFormat="1" ht="25.5" hidden="1" customHeight="1">
      <c r="A401" s="24"/>
      <c r="B401" s="24"/>
      <c r="C401" s="25"/>
    </row>
    <row r="402" spans="1:3" s="22" customFormat="1" ht="25.5" hidden="1" customHeight="1">
      <c r="A402" s="24"/>
      <c r="B402" s="24"/>
      <c r="C402" s="26"/>
    </row>
    <row r="403" spans="1:3" s="22" customFormat="1" ht="25.5" hidden="1" customHeight="1">
      <c r="A403" s="24"/>
      <c r="B403" s="24"/>
      <c r="C403" s="25"/>
    </row>
    <row r="404" spans="1:3" s="22" customFormat="1" ht="25.5" hidden="1" customHeight="1">
      <c r="A404" s="24"/>
      <c r="B404" s="24"/>
      <c r="C404" s="25"/>
    </row>
    <row r="405" spans="1:3" s="22" customFormat="1" ht="25.5" hidden="1" customHeight="1">
      <c r="A405" s="24"/>
      <c r="B405" s="24"/>
      <c r="C405" s="25"/>
    </row>
    <row r="406" spans="1:3" s="22" customFormat="1" ht="25.5" hidden="1" customHeight="1">
      <c r="A406" s="24"/>
      <c r="B406" s="24"/>
      <c r="C406" s="25"/>
    </row>
    <row r="407" spans="1:3" s="22" customFormat="1" ht="25.5" hidden="1" customHeight="1">
      <c r="A407" s="24"/>
      <c r="B407" s="24"/>
      <c r="C407" s="25"/>
    </row>
    <row r="408" spans="1:3" s="22" customFormat="1" ht="25.5" hidden="1" customHeight="1">
      <c r="A408" s="24"/>
      <c r="B408" s="24"/>
      <c r="C408" s="26"/>
    </row>
    <row r="409" spans="1:3" s="22" customFormat="1" ht="25.5" hidden="1" customHeight="1">
      <c r="A409" s="24"/>
      <c r="B409" s="24"/>
      <c r="C409" s="25"/>
    </row>
    <row r="410" spans="1:3" s="22" customFormat="1" ht="25.5" hidden="1" customHeight="1">
      <c r="A410" s="24"/>
      <c r="B410" s="24"/>
      <c r="C410" s="25"/>
    </row>
    <row r="411" spans="1:3" s="22" customFormat="1" ht="25.5" hidden="1" customHeight="1">
      <c r="A411" s="24"/>
      <c r="B411" s="24"/>
      <c r="C411" s="25"/>
    </row>
    <row r="412" spans="1:3" s="22" customFormat="1" ht="25.5" hidden="1" customHeight="1">
      <c r="A412" s="24"/>
      <c r="B412" s="24"/>
      <c r="C412" s="26"/>
    </row>
    <row r="413" spans="1:3" s="22" customFormat="1" ht="25.5" hidden="1" customHeight="1">
      <c r="A413" s="24"/>
      <c r="B413" s="24"/>
      <c r="C413" s="26"/>
    </row>
    <row r="414" spans="1:3" s="22" customFormat="1" ht="25.5" hidden="1" customHeight="1">
      <c r="A414" s="24"/>
      <c r="B414" s="24"/>
      <c r="C414" s="25"/>
    </row>
    <row r="415" spans="1:3" s="22" customFormat="1" ht="25.5" hidden="1" customHeight="1">
      <c r="A415" s="24"/>
      <c r="B415" s="24"/>
      <c r="C415" s="25"/>
    </row>
    <row r="416" spans="1:3" s="22" customFormat="1" ht="25.5" hidden="1" customHeight="1">
      <c r="A416" s="24"/>
      <c r="B416" s="24"/>
      <c r="C416" s="25"/>
    </row>
    <row r="417" spans="1:3" s="22" customFormat="1" ht="25.5" hidden="1" customHeight="1">
      <c r="A417" s="24"/>
      <c r="B417" s="24"/>
      <c r="C417" s="25"/>
    </row>
    <row r="418" spans="1:3" s="22" customFormat="1" ht="25.5" hidden="1" customHeight="1">
      <c r="A418" s="24"/>
      <c r="B418" s="24"/>
      <c r="C418" s="25"/>
    </row>
    <row r="419" spans="1:3" s="22" customFormat="1" ht="25.5" hidden="1" customHeight="1">
      <c r="A419" s="24"/>
      <c r="B419" s="24"/>
      <c r="C419" s="25"/>
    </row>
    <row r="420" spans="1:3" s="22" customFormat="1" ht="25.5" hidden="1" customHeight="1">
      <c r="A420" s="24"/>
      <c r="B420" s="24"/>
      <c r="C420" s="25"/>
    </row>
    <row r="421" spans="1:3" s="22" customFormat="1" ht="25.5" hidden="1" customHeight="1">
      <c r="A421" s="24"/>
      <c r="B421" s="24"/>
      <c r="C421" s="25"/>
    </row>
    <row r="422" spans="1:3" s="22" customFormat="1" ht="25.5" hidden="1" customHeight="1">
      <c r="A422" s="24"/>
      <c r="B422" s="24"/>
      <c r="C422" s="26"/>
    </row>
    <row r="423" spans="1:3" s="22" customFormat="1" ht="25.5" hidden="1" customHeight="1">
      <c r="A423" s="24"/>
      <c r="B423" s="24"/>
      <c r="C423" s="25"/>
    </row>
    <row r="424" spans="1:3" s="22" customFormat="1" ht="25.5" hidden="1" customHeight="1">
      <c r="A424" s="24"/>
      <c r="B424" s="24"/>
      <c r="C424" s="25"/>
    </row>
    <row r="425" spans="1:3" s="22" customFormat="1" ht="25.5" hidden="1" customHeight="1">
      <c r="A425" s="24"/>
      <c r="B425" s="24"/>
      <c r="C425" s="25"/>
    </row>
    <row r="426" spans="1:3" s="22" customFormat="1" ht="25.5" hidden="1" customHeight="1">
      <c r="A426" s="24"/>
      <c r="B426" s="24"/>
      <c r="C426" s="25"/>
    </row>
    <row r="427" spans="1:3" s="22" customFormat="1" ht="25.5" hidden="1" customHeight="1">
      <c r="A427" s="24"/>
      <c r="B427" s="24"/>
      <c r="C427" s="25"/>
    </row>
    <row r="428" spans="1:3" s="22" customFormat="1" ht="25.5" hidden="1" customHeight="1">
      <c r="A428" s="24"/>
      <c r="B428" s="24"/>
      <c r="C428" s="25"/>
    </row>
    <row r="429" spans="1:3" s="22" customFormat="1" ht="25.5" hidden="1" customHeight="1">
      <c r="A429" s="24"/>
      <c r="B429" s="24"/>
      <c r="C429" s="25"/>
    </row>
    <row r="430" spans="1:3" s="22" customFormat="1" ht="25.5" hidden="1" customHeight="1">
      <c r="A430" s="24"/>
      <c r="B430" s="24"/>
      <c r="C430" s="25"/>
    </row>
    <row r="431" spans="1:3" s="22" customFormat="1" ht="25.5" hidden="1" customHeight="1">
      <c r="A431" s="24"/>
      <c r="B431" s="24"/>
      <c r="C431" s="26"/>
    </row>
    <row r="432" spans="1:3" s="22" customFormat="1" ht="25.5" hidden="1" customHeight="1">
      <c r="A432" s="24"/>
      <c r="B432" s="24"/>
      <c r="C432" s="25"/>
    </row>
    <row r="433" spans="1:3" s="22" customFormat="1" ht="25.5" hidden="1" customHeight="1">
      <c r="A433" s="24"/>
      <c r="B433" s="24"/>
      <c r="C433" s="25"/>
    </row>
    <row r="434" spans="1:3" s="22" customFormat="1" ht="25.5" hidden="1" customHeight="1">
      <c r="A434" s="24"/>
      <c r="B434" s="24"/>
      <c r="C434" s="26"/>
    </row>
    <row r="435" spans="1:3" s="22" customFormat="1" ht="25.5" hidden="1" customHeight="1">
      <c r="A435" s="24"/>
      <c r="B435" s="24"/>
      <c r="C435" s="25"/>
    </row>
    <row r="436" spans="1:3" s="22" customFormat="1" ht="25.5" hidden="1" customHeight="1">
      <c r="A436" s="24"/>
      <c r="B436" s="24"/>
      <c r="C436" s="25"/>
    </row>
    <row r="437" spans="1:3" s="22" customFormat="1" ht="25.5" hidden="1" customHeight="1">
      <c r="A437" s="24"/>
      <c r="B437" s="24"/>
      <c r="C437" s="26"/>
    </row>
    <row r="438" spans="1:3" s="22" customFormat="1" ht="25.5" hidden="1" customHeight="1">
      <c r="A438" s="24"/>
      <c r="B438" s="24"/>
      <c r="C438" s="25"/>
    </row>
    <row r="439" spans="1:3" s="22" customFormat="1" ht="25.5" hidden="1" customHeight="1">
      <c r="A439" s="24"/>
      <c r="B439" s="24"/>
      <c r="C439" s="25"/>
    </row>
    <row r="440" spans="1:3" s="22" customFormat="1" ht="25.5" hidden="1" customHeight="1">
      <c r="A440" s="24"/>
      <c r="B440" s="24"/>
      <c r="C440" s="26"/>
    </row>
    <row r="441" spans="1:3" s="22" customFormat="1" ht="25.5" hidden="1" customHeight="1">
      <c r="A441" s="24"/>
      <c r="B441" s="24"/>
      <c r="C441" s="25"/>
    </row>
    <row r="442" spans="1:3" s="22" customFormat="1" ht="25.5" hidden="1" customHeight="1">
      <c r="A442" s="24"/>
      <c r="B442" s="24"/>
      <c r="C442" s="25"/>
    </row>
    <row r="443" spans="1:3" s="22" customFormat="1" ht="25.5" hidden="1" customHeight="1">
      <c r="A443" s="24"/>
      <c r="B443" s="24"/>
      <c r="C443" s="26"/>
    </row>
    <row r="444" spans="1:3" s="22" customFormat="1" ht="25.5" hidden="1" customHeight="1">
      <c r="A444" s="24"/>
      <c r="B444" s="24"/>
      <c r="C444" s="25"/>
    </row>
    <row r="445" spans="1:3" hidden="1"/>
    <row r="446" spans="1:3" hidden="1"/>
    <row r="447" spans="1:3" hidden="1"/>
    <row r="448" spans="1:3" hidden="1"/>
    <row r="449" hidden="1"/>
    <row r="450" hidden="1"/>
    <row r="451" hidden="1"/>
    <row r="452" hidden="1"/>
    <row r="453" hidden="1"/>
    <row r="454" hidden="1"/>
    <row r="455" hidden="1"/>
    <row r="456" hidden="1"/>
    <row r="457"/>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sheetPr>
    <tabColor theme="1" tint="0.34998626667073579"/>
  </sheetPr>
  <dimension ref="A1:E132"/>
  <sheetViews>
    <sheetView zoomScale="110" zoomScaleNormal="110" workbookViewId="0">
      <pane ySplit="2" topLeftCell="A3" activePane="bottomLeft" state="frozen"/>
      <selection pane="bottomLeft" activeCell="E7" sqref="E7"/>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422" t="s">
        <v>816</v>
      </c>
      <c r="B1" s="423"/>
      <c r="C1" s="423"/>
      <c r="D1" s="423"/>
      <c r="E1" s="424"/>
    </row>
    <row r="2" spans="1:5">
      <c r="A2" s="316" t="s">
        <v>2</v>
      </c>
      <c r="B2" s="316" t="s">
        <v>557</v>
      </c>
      <c r="C2" s="316" t="s">
        <v>558</v>
      </c>
      <c r="D2" s="315" t="s">
        <v>26</v>
      </c>
      <c r="E2" s="314" t="s">
        <v>559</v>
      </c>
    </row>
    <row r="3" spans="1:5" ht="60">
      <c r="A3" s="317">
        <v>1</v>
      </c>
      <c r="B3" s="317">
        <v>0</v>
      </c>
      <c r="C3" s="318">
        <v>0</v>
      </c>
      <c r="D3" s="26" t="s">
        <v>560</v>
      </c>
      <c r="E3" s="95" t="s">
        <v>1006</v>
      </c>
    </row>
    <row r="4" spans="1:5" ht="30">
      <c r="A4" s="317">
        <v>1</v>
      </c>
      <c r="B4" s="317">
        <v>1</v>
      </c>
      <c r="C4" s="318">
        <v>0</v>
      </c>
      <c r="D4" s="25" t="s">
        <v>561</v>
      </c>
      <c r="E4" s="96" t="s">
        <v>562</v>
      </c>
    </row>
    <row r="5" spans="1:5" ht="30">
      <c r="A5" s="317">
        <v>1</v>
      </c>
      <c r="B5" s="317">
        <v>1</v>
      </c>
      <c r="C5" s="318">
        <v>1</v>
      </c>
      <c r="D5" s="25" t="s">
        <v>563</v>
      </c>
      <c r="E5" s="96" t="s">
        <v>564</v>
      </c>
    </row>
    <row r="6" spans="1:5">
      <c r="A6" s="317">
        <v>1</v>
      </c>
      <c r="B6" s="317">
        <v>1</v>
      </c>
      <c r="C6" s="318">
        <v>2</v>
      </c>
      <c r="D6" s="25" t="s">
        <v>565</v>
      </c>
      <c r="E6" s="96" t="s">
        <v>566</v>
      </c>
    </row>
    <row r="7" spans="1:5" ht="120">
      <c r="A7" s="317">
        <v>1</v>
      </c>
      <c r="B7" s="317">
        <v>2</v>
      </c>
      <c r="C7" s="318">
        <v>0</v>
      </c>
      <c r="D7" s="25" t="s">
        <v>567</v>
      </c>
      <c r="E7" s="96" t="s">
        <v>568</v>
      </c>
    </row>
    <row r="8" spans="1:5" ht="30">
      <c r="A8" s="317">
        <v>1</v>
      </c>
      <c r="B8" s="317">
        <v>2</v>
      </c>
      <c r="C8" s="318">
        <v>1</v>
      </c>
      <c r="D8" s="25" t="s">
        <v>569</v>
      </c>
      <c r="E8" s="96" t="s">
        <v>570</v>
      </c>
    </row>
    <row r="9" spans="1:5">
      <c r="A9" s="317">
        <v>1</v>
      </c>
      <c r="B9" s="317">
        <v>2</v>
      </c>
      <c r="C9" s="318">
        <v>2</v>
      </c>
      <c r="D9" s="25" t="s">
        <v>571</v>
      </c>
      <c r="E9" s="96" t="s">
        <v>572</v>
      </c>
    </row>
    <row r="10" spans="1:5" ht="45">
      <c r="A10" s="317">
        <v>1</v>
      </c>
      <c r="B10" s="317">
        <v>2</v>
      </c>
      <c r="C10" s="318">
        <v>3</v>
      </c>
      <c r="D10" s="25" t="s">
        <v>573</v>
      </c>
      <c r="E10" s="96" t="s">
        <v>574</v>
      </c>
    </row>
    <row r="11" spans="1:5" ht="45">
      <c r="A11" s="317">
        <v>1</v>
      </c>
      <c r="B11" s="317">
        <v>2</v>
      </c>
      <c r="C11" s="318">
        <v>4</v>
      </c>
      <c r="D11" s="25" t="s">
        <v>575</v>
      </c>
      <c r="E11" s="96" t="s">
        <v>576</v>
      </c>
    </row>
    <row r="12" spans="1:5" ht="30">
      <c r="A12" s="317">
        <v>1</v>
      </c>
      <c r="B12" s="317">
        <v>3</v>
      </c>
      <c r="C12" s="318">
        <v>0</v>
      </c>
      <c r="D12" s="97" t="s">
        <v>577</v>
      </c>
      <c r="E12" s="96" t="s">
        <v>578</v>
      </c>
    </row>
    <row r="13" spans="1:5" ht="30">
      <c r="A13" s="317">
        <v>1</v>
      </c>
      <c r="B13" s="317">
        <v>3</v>
      </c>
      <c r="C13" s="318">
        <v>1</v>
      </c>
      <c r="D13" s="98" t="s">
        <v>579</v>
      </c>
      <c r="E13" s="96" t="s">
        <v>580</v>
      </c>
    </row>
    <row r="14" spans="1:5" ht="30">
      <c r="A14" s="317">
        <v>1</v>
      </c>
      <c r="B14" s="317">
        <v>3</v>
      </c>
      <c r="C14" s="318">
        <v>2</v>
      </c>
      <c r="D14" s="98" t="s">
        <v>581</v>
      </c>
      <c r="E14" s="96" t="s">
        <v>582</v>
      </c>
    </row>
    <row r="15" spans="1:5" ht="25.5">
      <c r="A15" s="317">
        <v>1</v>
      </c>
      <c r="B15" s="317">
        <v>3</v>
      </c>
      <c r="C15" s="318">
        <v>3</v>
      </c>
      <c r="D15" s="98" t="s">
        <v>583</v>
      </c>
      <c r="E15" s="96" t="s">
        <v>584</v>
      </c>
    </row>
    <row r="16" spans="1:5">
      <c r="A16" s="317">
        <v>1</v>
      </c>
      <c r="B16" s="317">
        <v>3</v>
      </c>
      <c r="C16" s="318">
        <v>4</v>
      </c>
      <c r="D16" s="98" t="s">
        <v>585</v>
      </c>
      <c r="E16" s="96" t="s">
        <v>586</v>
      </c>
    </row>
    <row r="17" spans="1:5" ht="30">
      <c r="A17" s="317">
        <v>1</v>
      </c>
      <c r="B17" s="317">
        <v>3</v>
      </c>
      <c r="C17" s="318">
        <v>5</v>
      </c>
      <c r="D17" s="98" t="s">
        <v>587</v>
      </c>
      <c r="E17" s="96" t="s">
        <v>588</v>
      </c>
    </row>
    <row r="18" spans="1:5" ht="30">
      <c r="A18" s="317">
        <v>1</v>
      </c>
      <c r="B18" s="317">
        <v>3</v>
      </c>
      <c r="C18" s="318">
        <v>6</v>
      </c>
      <c r="D18" s="98" t="s">
        <v>589</v>
      </c>
      <c r="E18" s="96" t="s">
        <v>590</v>
      </c>
    </row>
    <row r="19" spans="1:5">
      <c r="A19" s="317">
        <v>1</v>
      </c>
      <c r="B19" s="317">
        <v>3</v>
      </c>
      <c r="C19" s="318">
        <v>7</v>
      </c>
      <c r="D19" s="98" t="s">
        <v>591</v>
      </c>
      <c r="E19" s="96" t="s">
        <v>592</v>
      </c>
    </row>
    <row r="20" spans="1:5">
      <c r="A20" s="317">
        <v>1</v>
      </c>
      <c r="B20" s="317">
        <v>3</v>
      </c>
      <c r="C20" s="318">
        <v>8</v>
      </c>
      <c r="D20" s="98" t="s">
        <v>593</v>
      </c>
      <c r="E20" s="96" t="s">
        <v>594</v>
      </c>
    </row>
    <row r="21" spans="1:5" ht="30">
      <c r="A21" s="317">
        <v>1</v>
      </c>
      <c r="B21" s="317">
        <v>3</v>
      </c>
      <c r="C21" s="318">
        <v>9</v>
      </c>
      <c r="D21" s="98" t="s">
        <v>119</v>
      </c>
      <c r="E21" s="96" t="s">
        <v>595</v>
      </c>
    </row>
    <row r="22" spans="1:5" ht="30">
      <c r="A22" s="317">
        <v>1</v>
      </c>
      <c r="B22" s="317">
        <v>4</v>
      </c>
      <c r="C22" s="318">
        <v>0</v>
      </c>
      <c r="D22" s="25" t="s">
        <v>596</v>
      </c>
      <c r="E22" s="96" t="s">
        <v>597</v>
      </c>
    </row>
    <row r="23" spans="1:5" ht="30">
      <c r="A23" s="317">
        <v>1</v>
      </c>
      <c r="B23" s="317">
        <v>4</v>
      </c>
      <c r="C23" s="318">
        <v>1</v>
      </c>
      <c r="D23" s="25" t="s">
        <v>598</v>
      </c>
      <c r="E23" s="96" t="s">
        <v>599</v>
      </c>
    </row>
    <row r="24" spans="1:5" ht="30">
      <c r="A24" s="317">
        <v>1</v>
      </c>
      <c r="B24" s="317">
        <v>5</v>
      </c>
      <c r="C24" s="318">
        <v>0</v>
      </c>
      <c r="D24" s="25" t="s">
        <v>600</v>
      </c>
      <c r="E24" s="96" t="s">
        <v>601</v>
      </c>
    </row>
    <row r="25" spans="1:5" ht="45">
      <c r="A25" s="317">
        <v>1</v>
      </c>
      <c r="B25" s="317">
        <v>5</v>
      </c>
      <c r="C25" s="318">
        <v>1</v>
      </c>
      <c r="D25" s="25" t="s">
        <v>602</v>
      </c>
      <c r="E25" s="96" t="s">
        <v>603</v>
      </c>
    </row>
    <row r="26" spans="1:5" ht="60">
      <c r="A26" s="317">
        <v>1</v>
      </c>
      <c r="B26" s="317">
        <v>5</v>
      </c>
      <c r="C26" s="318">
        <v>2</v>
      </c>
      <c r="D26" s="25" t="s">
        <v>604</v>
      </c>
      <c r="E26" s="96" t="s">
        <v>605</v>
      </c>
    </row>
    <row r="27" spans="1:5" ht="30">
      <c r="A27" s="317">
        <v>1</v>
      </c>
      <c r="B27" s="317">
        <v>6</v>
      </c>
      <c r="C27" s="318">
        <v>0</v>
      </c>
      <c r="D27" s="25" t="s">
        <v>606</v>
      </c>
      <c r="E27" s="96" t="s">
        <v>607</v>
      </c>
    </row>
    <row r="28" spans="1:5">
      <c r="A28" s="317">
        <v>1</v>
      </c>
      <c r="B28" s="317">
        <v>6</v>
      </c>
      <c r="C28" s="318">
        <v>1</v>
      </c>
      <c r="D28" s="25" t="s">
        <v>608</v>
      </c>
      <c r="E28" s="96" t="s">
        <v>609</v>
      </c>
    </row>
    <row r="29" spans="1:5">
      <c r="A29" s="317">
        <v>1</v>
      </c>
      <c r="B29" s="317">
        <v>6</v>
      </c>
      <c r="C29" s="318">
        <v>2</v>
      </c>
      <c r="D29" s="25" t="s">
        <v>610</v>
      </c>
      <c r="E29" s="96" t="s">
        <v>611</v>
      </c>
    </row>
    <row r="30" spans="1:5" ht="38.25">
      <c r="A30" s="317">
        <v>1</v>
      </c>
      <c r="B30" s="317">
        <v>6</v>
      </c>
      <c r="C30" s="318">
        <v>3</v>
      </c>
      <c r="D30" s="25" t="s">
        <v>612</v>
      </c>
      <c r="E30" s="96" t="s">
        <v>613</v>
      </c>
    </row>
    <row r="31" spans="1:5" ht="75">
      <c r="A31" s="317">
        <v>1</v>
      </c>
      <c r="B31" s="317">
        <v>7</v>
      </c>
      <c r="C31" s="318">
        <v>0</v>
      </c>
      <c r="D31" s="25" t="s">
        <v>614</v>
      </c>
      <c r="E31" s="96" t="s">
        <v>615</v>
      </c>
    </row>
    <row r="32" spans="1:5" ht="30">
      <c r="A32" s="317">
        <v>1</v>
      </c>
      <c r="B32" s="317">
        <v>7</v>
      </c>
      <c r="C32" s="318">
        <v>1</v>
      </c>
      <c r="D32" s="25" t="s">
        <v>616</v>
      </c>
      <c r="E32" s="96" t="s">
        <v>617</v>
      </c>
    </row>
    <row r="33" spans="1:5" ht="30">
      <c r="A33" s="317">
        <v>1</v>
      </c>
      <c r="B33" s="317">
        <v>7</v>
      </c>
      <c r="C33" s="318">
        <v>2</v>
      </c>
      <c r="D33" s="25" t="s">
        <v>618</v>
      </c>
      <c r="E33" s="96" t="s">
        <v>619</v>
      </c>
    </row>
    <row r="34" spans="1:5" ht="30">
      <c r="A34" s="317">
        <v>1</v>
      </c>
      <c r="B34" s="317">
        <v>7</v>
      </c>
      <c r="C34" s="318">
        <v>3</v>
      </c>
      <c r="D34" s="25" t="s">
        <v>620</v>
      </c>
      <c r="E34" s="96" t="s">
        <v>621</v>
      </c>
    </row>
    <row r="35" spans="1:5" ht="25.5">
      <c r="A35" s="317">
        <v>1</v>
      </c>
      <c r="B35" s="317">
        <v>7</v>
      </c>
      <c r="C35" s="318">
        <v>4</v>
      </c>
      <c r="D35" s="25" t="s">
        <v>622</v>
      </c>
      <c r="E35" s="96" t="s">
        <v>623</v>
      </c>
    </row>
    <row r="36" spans="1:5" ht="71.25" customHeight="1">
      <c r="A36" s="317">
        <v>1</v>
      </c>
      <c r="B36" s="317">
        <v>8</v>
      </c>
      <c r="C36" s="318">
        <v>0</v>
      </c>
      <c r="D36" s="25" t="s">
        <v>315</v>
      </c>
      <c r="E36" s="96" t="s">
        <v>624</v>
      </c>
    </row>
    <row r="37" spans="1:5" ht="60">
      <c r="A37" s="317">
        <v>1</v>
      </c>
      <c r="B37" s="317">
        <v>8</v>
      </c>
      <c r="C37" s="318">
        <v>1</v>
      </c>
      <c r="D37" s="25" t="s">
        <v>831</v>
      </c>
      <c r="E37" s="96" t="s">
        <v>625</v>
      </c>
    </row>
    <row r="38" spans="1:5">
      <c r="A38" s="317">
        <v>1</v>
      </c>
      <c r="B38" s="317">
        <v>8</v>
      </c>
      <c r="C38" s="318">
        <v>2</v>
      </c>
      <c r="D38" s="25" t="s">
        <v>626</v>
      </c>
      <c r="E38" s="96" t="s">
        <v>627</v>
      </c>
    </row>
    <row r="39" spans="1:5" ht="30">
      <c r="A39" s="317">
        <v>1</v>
      </c>
      <c r="B39" s="317">
        <v>8</v>
      </c>
      <c r="C39" s="318">
        <v>3</v>
      </c>
      <c r="D39" s="25" t="s">
        <v>628</v>
      </c>
      <c r="E39" s="96" t="s">
        <v>629</v>
      </c>
    </row>
    <row r="40" spans="1:5" ht="30">
      <c r="A40" s="317">
        <v>1</v>
      </c>
      <c r="B40" s="317">
        <v>8</v>
      </c>
      <c r="C40" s="318">
        <v>4</v>
      </c>
      <c r="D40" s="25" t="s">
        <v>630</v>
      </c>
      <c r="E40" s="96" t="s">
        <v>631</v>
      </c>
    </row>
    <row r="41" spans="1:5">
      <c r="A41" s="317">
        <v>1</v>
      </c>
      <c r="B41" s="317">
        <v>8</v>
      </c>
      <c r="C41" s="318">
        <v>5</v>
      </c>
      <c r="D41" s="25" t="s">
        <v>119</v>
      </c>
      <c r="E41" s="96" t="s">
        <v>632</v>
      </c>
    </row>
    <row r="42" spans="1:5" ht="45">
      <c r="A42" s="317">
        <v>2</v>
      </c>
      <c r="B42" s="317">
        <v>0</v>
      </c>
      <c r="C42" s="318">
        <v>0</v>
      </c>
      <c r="D42" s="26" t="s">
        <v>633</v>
      </c>
      <c r="E42" s="95" t="s">
        <v>634</v>
      </c>
    </row>
    <row r="43" spans="1:5" ht="75">
      <c r="A43" s="317">
        <v>2</v>
      </c>
      <c r="B43" s="317">
        <v>2</v>
      </c>
      <c r="C43" s="318">
        <v>6</v>
      </c>
      <c r="D43" s="25" t="s">
        <v>635</v>
      </c>
      <c r="E43" s="96" t="s">
        <v>636</v>
      </c>
    </row>
    <row r="44" spans="1:5" ht="45">
      <c r="A44" s="317">
        <v>2</v>
      </c>
      <c r="B44" s="317">
        <v>2</v>
      </c>
      <c r="C44" s="318">
        <v>7</v>
      </c>
      <c r="D44" s="25" t="s">
        <v>637</v>
      </c>
      <c r="E44" s="96" t="s">
        <v>638</v>
      </c>
    </row>
    <row r="45" spans="1:5" ht="75">
      <c r="A45" s="317">
        <v>2</v>
      </c>
      <c r="B45" s="317">
        <v>3</v>
      </c>
      <c r="C45" s="318">
        <v>0</v>
      </c>
      <c r="D45" s="25" t="s">
        <v>639</v>
      </c>
      <c r="E45" s="96" t="s">
        <v>640</v>
      </c>
    </row>
    <row r="46" spans="1:5" ht="45">
      <c r="A46" s="317">
        <v>2</v>
      </c>
      <c r="B46" s="317">
        <v>3</v>
      </c>
      <c r="C46" s="318">
        <v>1</v>
      </c>
      <c r="D46" s="25" t="s">
        <v>641</v>
      </c>
      <c r="E46" s="96" t="s">
        <v>642</v>
      </c>
    </row>
    <row r="47" spans="1:5" ht="30">
      <c r="A47" s="317">
        <v>2</v>
      </c>
      <c r="B47" s="317">
        <v>3</v>
      </c>
      <c r="C47" s="318">
        <v>2</v>
      </c>
      <c r="D47" s="25" t="s">
        <v>643</v>
      </c>
      <c r="E47" s="96" t="s">
        <v>644</v>
      </c>
    </row>
    <row r="48" spans="1:5" ht="30">
      <c r="A48" s="317">
        <v>2</v>
      </c>
      <c r="B48" s="317">
        <v>3</v>
      </c>
      <c r="C48" s="318">
        <v>3</v>
      </c>
      <c r="D48" s="25" t="s">
        <v>645</v>
      </c>
      <c r="E48" s="96" t="s">
        <v>646</v>
      </c>
    </row>
    <row r="49" spans="1:5" ht="60">
      <c r="A49" s="317">
        <v>2</v>
      </c>
      <c r="B49" s="317">
        <v>3</v>
      </c>
      <c r="C49" s="318">
        <v>4</v>
      </c>
      <c r="D49" s="25" t="s">
        <v>647</v>
      </c>
      <c r="E49" s="96" t="s">
        <v>648</v>
      </c>
    </row>
    <row r="50" spans="1:5" ht="45">
      <c r="A50" s="317">
        <v>2</v>
      </c>
      <c r="B50" s="317">
        <v>3</v>
      </c>
      <c r="C50" s="318">
        <v>5</v>
      </c>
      <c r="D50" s="25" t="s">
        <v>649</v>
      </c>
      <c r="E50" s="96" t="s">
        <v>650</v>
      </c>
    </row>
    <row r="51" spans="1:5" ht="36.75" customHeight="1">
      <c r="A51" s="317">
        <v>2</v>
      </c>
      <c r="B51" s="317">
        <v>4</v>
      </c>
      <c r="C51" s="318">
        <v>0</v>
      </c>
      <c r="D51" s="25" t="s">
        <v>651</v>
      </c>
      <c r="E51" s="96" t="s">
        <v>652</v>
      </c>
    </row>
    <row r="52" spans="1:5" ht="75" hidden="1">
      <c r="A52" s="317">
        <v>2</v>
      </c>
      <c r="B52" s="317">
        <v>4</v>
      </c>
      <c r="C52" s="318">
        <v>1</v>
      </c>
      <c r="D52" s="25" t="s">
        <v>653</v>
      </c>
      <c r="E52" s="96" t="s">
        <v>654</v>
      </c>
    </row>
    <row r="53" spans="1:5" ht="60" hidden="1">
      <c r="A53" s="317">
        <v>2</v>
      </c>
      <c r="B53" s="317">
        <v>4</v>
      </c>
      <c r="C53" s="318">
        <v>2</v>
      </c>
      <c r="D53" s="25" t="s">
        <v>655</v>
      </c>
      <c r="E53" s="96" t="s">
        <v>656</v>
      </c>
    </row>
    <row r="54" spans="1:5" ht="30" hidden="1">
      <c r="A54" s="317">
        <v>2</v>
      </c>
      <c r="B54" s="317">
        <v>4</v>
      </c>
      <c r="C54" s="318">
        <v>3</v>
      </c>
      <c r="D54" s="25" t="s">
        <v>657</v>
      </c>
      <c r="E54" s="96" t="s">
        <v>658</v>
      </c>
    </row>
    <row r="55" spans="1:5" ht="30" hidden="1">
      <c r="A55" s="317">
        <v>2</v>
      </c>
      <c r="B55" s="317">
        <v>4</v>
      </c>
      <c r="C55" s="318">
        <v>4</v>
      </c>
      <c r="D55" s="25" t="s">
        <v>659</v>
      </c>
      <c r="E55" s="96" t="s">
        <v>660</v>
      </c>
    </row>
    <row r="56" spans="1:5" ht="45">
      <c r="A56" s="317">
        <v>2</v>
      </c>
      <c r="B56" s="317">
        <v>5</v>
      </c>
      <c r="C56" s="318">
        <v>0</v>
      </c>
      <c r="D56" s="25" t="s">
        <v>661</v>
      </c>
      <c r="E56" s="96" t="s">
        <v>662</v>
      </c>
    </row>
    <row r="57" spans="1:5" ht="30">
      <c r="A57" s="317">
        <v>2</v>
      </c>
      <c r="B57" s="317">
        <v>5</v>
      </c>
      <c r="C57" s="318">
        <v>1</v>
      </c>
      <c r="D57" s="25" t="s">
        <v>663</v>
      </c>
      <c r="E57" s="96" t="s">
        <v>664</v>
      </c>
    </row>
    <row r="58" spans="1:5" ht="30" hidden="1">
      <c r="A58" s="317">
        <v>2</v>
      </c>
      <c r="B58" s="317">
        <v>5</v>
      </c>
      <c r="C58" s="318">
        <v>2</v>
      </c>
      <c r="D58" s="25" t="s">
        <v>665</v>
      </c>
      <c r="E58" s="96" t="s">
        <v>666</v>
      </c>
    </row>
    <row r="59" spans="1:5" ht="30" hidden="1">
      <c r="A59" s="317">
        <v>2</v>
      </c>
      <c r="B59" s="317">
        <v>5</v>
      </c>
      <c r="C59" s="318">
        <v>3</v>
      </c>
      <c r="D59" s="25" t="s">
        <v>667</v>
      </c>
      <c r="E59" s="96" t="s">
        <v>668</v>
      </c>
    </row>
    <row r="60" spans="1:5" ht="30" hidden="1">
      <c r="A60" s="317">
        <v>2</v>
      </c>
      <c r="B60" s="317">
        <v>5</v>
      </c>
      <c r="C60" s="318">
        <v>4</v>
      </c>
      <c r="D60" s="25" t="s">
        <v>669</v>
      </c>
      <c r="E60" s="96" t="s">
        <v>670</v>
      </c>
    </row>
    <row r="61" spans="1:5" ht="45" hidden="1">
      <c r="A61" s="317">
        <v>2</v>
      </c>
      <c r="B61" s="317">
        <v>5</v>
      </c>
      <c r="C61" s="318">
        <v>5</v>
      </c>
      <c r="D61" s="25" t="s">
        <v>671</v>
      </c>
      <c r="E61" s="96" t="s">
        <v>672</v>
      </c>
    </row>
    <row r="62" spans="1:5" ht="90">
      <c r="A62" s="317">
        <v>2</v>
      </c>
      <c r="B62" s="317">
        <v>5</v>
      </c>
      <c r="C62" s="318">
        <v>6</v>
      </c>
      <c r="D62" s="25" t="s">
        <v>673</v>
      </c>
      <c r="E62" s="96" t="s">
        <v>674</v>
      </c>
    </row>
    <row r="63" spans="1:5" ht="75">
      <c r="A63" s="317">
        <v>2</v>
      </c>
      <c r="B63" s="317">
        <v>6</v>
      </c>
      <c r="C63" s="318">
        <v>0</v>
      </c>
      <c r="D63" s="25" t="s">
        <v>675</v>
      </c>
      <c r="E63" s="96" t="s">
        <v>676</v>
      </c>
    </row>
    <row r="64" spans="1:5" ht="30" hidden="1">
      <c r="A64" s="317">
        <v>2</v>
      </c>
      <c r="B64" s="317">
        <v>6</v>
      </c>
      <c r="C64" s="318">
        <v>1</v>
      </c>
      <c r="D64" s="25" t="s">
        <v>677</v>
      </c>
      <c r="E64" s="96" t="s">
        <v>678</v>
      </c>
    </row>
    <row r="65" spans="1:5" ht="30" hidden="1">
      <c r="A65" s="317">
        <v>2</v>
      </c>
      <c r="B65" s="317">
        <v>6</v>
      </c>
      <c r="C65" s="318">
        <v>2</v>
      </c>
      <c r="D65" s="25" t="s">
        <v>679</v>
      </c>
      <c r="E65" s="96" t="s">
        <v>680</v>
      </c>
    </row>
    <row r="66" spans="1:5" ht="75" hidden="1">
      <c r="A66" s="317">
        <v>2</v>
      </c>
      <c r="B66" s="317">
        <v>6</v>
      </c>
      <c r="C66" s="318">
        <v>3</v>
      </c>
      <c r="D66" s="25" t="s">
        <v>681</v>
      </c>
      <c r="E66" s="96" t="s">
        <v>682</v>
      </c>
    </row>
    <row r="67" spans="1:5" ht="45" hidden="1">
      <c r="A67" s="317">
        <v>2</v>
      </c>
      <c r="B67" s="317">
        <v>6</v>
      </c>
      <c r="C67" s="318">
        <v>4</v>
      </c>
      <c r="D67" s="25" t="s">
        <v>683</v>
      </c>
      <c r="E67" s="96" t="s">
        <v>684</v>
      </c>
    </row>
    <row r="68" spans="1:5" ht="30">
      <c r="A68" s="317">
        <v>2</v>
      </c>
      <c r="B68" s="317">
        <v>6</v>
      </c>
      <c r="C68" s="318">
        <v>5</v>
      </c>
      <c r="D68" s="25" t="s">
        <v>685</v>
      </c>
      <c r="E68" s="96" t="s">
        <v>686</v>
      </c>
    </row>
    <row r="69" spans="1:5" ht="75">
      <c r="A69" s="317">
        <v>2</v>
      </c>
      <c r="B69" s="317">
        <v>6</v>
      </c>
      <c r="C69" s="318">
        <v>6</v>
      </c>
      <c r="D69" s="25" t="s">
        <v>687</v>
      </c>
      <c r="E69" s="96" t="s">
        <v>688</v>
      </c>
    </row>
    <row r="70" spans="1:5">
      <c r="A70" s="317">
        <v>2</v>
      </c>
      <c r="B70" s="317">
        <v>6</v>
      </c>
      <c r="C70" s="318">
        <v>7</v>
      </c>
      <c r="D70" s="25" t="s">
        <v>689</v>
      </c>
      <c r="E70" s="96" t="s">
        <v>690</v>
      </c>
    </row>
    <row r="71" spans="1:5" ht="45">
      <c r="A71" s="317">
        <v>2</v>
      </c>
      <c r="B71" s="317">
        <v>6</v>
      </c>
      <c r="C71" s="318">
        <v>8</v>
      </c>
      <c r="D71" s="25" t="s">
        <v>691</v>
      </c>
      <c r="E71" s="96" t="s">
        <v>692</v>
      </c>
    </row>
    <row r="72" spans="1:5" ht="75">
      <c r="A72" s="317">
        <v>2</v>
      </c>
      <c r="B72" s="317">
        <v>6</v>
      </c>
      <c r="C72" s="318">
        <v>9</v>
      </c>
      <c r="D72" s="25" t="s">
        <v>693</v>
      </c>
      <c r="E72" s="96" t="s">
        <v>694</v>
      </c>
    </row>
    <row r="73" spans="1:5">
      <c r="A73" s="317">
        <v>2</v>
      </c>
      <c r="B73" s="317">
        <v>7</v>
      </c>
      <c r="C73" s="318">
        <v>0</v>
      </c>
      <c r="D73" s="25" t="s">
        <v>695</v>
      </c>
      <c r="E73" s="96" t="s">
        <v>696</v>
      </c>
    </row>
    <row r="74" spans="1:5">
      <c r="A74" s="317">
        <v>2</v>
      </c>
      <c r="B74" s="317">
        <v>7</v>
      </c>
      <c r="C74" s="318">
        <v>1</v>
      </c>
      <c r="D74" s="99" t="s">
        <v>697</v>
      </c>
      <c r="E74" s="100" t="s">
        <v>698</v>
      </c>
    </row>
    <row r="75" spans="1:5" ht="45" hidden="1">
      <c r="A75" s="30">
        <v>3</v>
      </c>
      <c r="B75" s="30">
        <v>0</v>
      </c>
      <c r="C75" s="31">
        <v>0</v>
      </c>
      <c r="D75" s="33" t="s">
        <v>699</v>
      </c>
      <c r="E75" s="28" t="s">
        <v>700</v>
      </c>
    </row>
    <row r="76" spans="1:5" ht="105" hidden="1">
      <c r="A76" s="30">
        <v>3</v>
      </c>
      <c r="B76" s="30">
        <v>1</v>
      </c>
      <c r="C76" s="31">
        <v>0</v>
      </c>
      <c r="D76" s="32" t="s">
        <v>701</v>
      </c>
      <c r="E76" s="29" t="s">
        <v>702</v>
      </c>
    </row>
    <row r="77" spans="1:5" ht="75" hidden="1">
      <c r="A77" s="30">
        <v>3</v>
      </c>
      <c r="B77" s="30">
        <v>1</v>
      </c>
      <c r="C77" s="31">
        <v>1</v>
      </c>
      <c r="D77" s="32" t="s">
        <v>703</v>
      </c>
      <c r="E77" s="29" t="s">
        <v>704</v>
      </c>
    </row>
    <row r="78" spans="1:5" ht="90" hidden="1">
      <c r="A78" s="30">
        <v>3</v>
      </c>
      <c r="B78" s="30">
        <v>1</v>
      </c>
      <c r="C78" s="31">
        <v>2</v>
      </c>
      <c r="D78" s="32" t="s">
        <v>705</v>
      </c>
      <c r="E78" s="29" t="s">
        <v>706</v>
      </c>
    </row>
    <row r="79" spans="1:5" ht="30" hidden="1">
      <c r="A79" s="30">
        <v>3</v>
      </c>
      <c r="B79" s="30">
        <v>2</v>
      </c>
      <c r="C79" s="31">
        <v>0</v>
      </c>
      <c r="D79" s="32" t="s">
        <v>707</v>
      </c>
      <c r="E79" s="29" t="s">
        <v>708</v>
      </c>
    </row>
    <row r="80" spans="1:5" ht="45" hidden="1">
      <c r="A80" s="30">
        <v>3</v>
      </c>
      <c r="B80" s="30">
        <v>2</v>
      </c>
      <c r="C80" s="31">
        <v>1</v>
      </c>
      <c r="D80" s="32" t="s">
        <v>709</v>
      </c>
      <c r="E80" s="29" t="s">
        <v>710</v>
      </c>
    </row>
    <row r="81" spans="1:5" ht="60" hidden="1">
      <c r="A81" s="30">
        <v>3</v>
      </c>
      <c r="B81" s="30">
        <v>2</v>
      </c>
      <c r="C81" s="31">
        <v>2</v>
      </c>
      <c r="D81" s="32" t="s">
        <v>711</v>
      </c>
      <c r="E81" s="29" t="s">
        <v>712</v>
      </c>
    </row>
    <row r="82" spans="1:5" ht="75" hidden="1">
      <c r="A82" s="30">
        <v>3</v>
      </c>
      <c r="B82" s="30">
        <v>2</v>
      </c>
      <c r="C82" s="31">
        <v>3</v>
      </c>
      <c r="D82" s="32" t="s">
        <v>713</v>
      </c>
      <c r="E82" s="29" t="s">
        <v>714</v>
      </c>
    </row>
    <row r="83" spans="1:5" ht="30" hidden="1">
      <c r="A83" s="30">
        <v>3</v>
      </c>
      <c r="B83" s="30">
        <v>2</v>
      </c>
      <c r="C83" s="31">
        <v>4</v>
      </c>
      <c r="D83" s="32" t="s">
        <v>715</v>
      </c>
      <c r="E83" s="29" t="s">
        <v>716</v>
      </c>
    </row>
    <row r="84" spans="1:5" hidden="1">
      <c r="A84" s="30">
        <v>3</v>
      </c>
      <c r="B84" s="30">
        <v>2</v>
      </c>
      <c r="C84" s="31">
        <v>5</v>
      </c>
      <c r="D84" s="32" t="s">
        <v>717</v>
      </c>
      <c r="E84" s="29" t="s">
        <v>718</v>
      </c>
    </row>
    <row r="85" spans="1:5" ht="25.5" hidden="1">
      <c r="A85" s="30">
        <v>3</v>
      </c>
      <c r="B85" s="30">
        <v>2</v>
      </c>
      <c r="C85" s="31">
        <v>6</v>
      </c>
      <c r="D85" s="32" t="s">
        <v>719</v>
      </c>
      <c r="E85" s="29" t="s">
        <v>720</v>
      </c>
    </row>
    <row r="86" spans="1:5" ht="45" hidden="1">
      <c r="A86" s="30">
        <v>3</v>
      </c>
      <c r="B86" s="30">
        <v>3</v>
      </c>
      <c r="C86" s="31">
        <v>0</v>
      </c>
      <c r="D86" s="32" t="s">
        <v>721</v>
      </c>
      <c r="E86" s="29" t="s">
        <v>722</v>
      </c>
    </row>
    <row r="87" spans="1:5" ht="90" hidden="1">
      <c r="A87" s="30">
        <v>3</v>
      </c>
      <c r="B87" s="30">
        <v>3</v>
      </c>
      <c r="C87" s="31">
        <v>1</v>
      </c>
      <c r="D87" s="32" t="s">
        <v>723</v>
      </c>
      <c r="E87" s="29" t="s">
        <v>724</v>
      </c>
    </row>
    <row r="88" spans="1:5" ht="60" hidden="1">
      <c r="A88" s="30">
        <v>3</v>
      </c>
      <c r="B88" s="30">
        <v>3</v>
      </c>
      <c r="C88" s="31">
        <v>2</v>
      </c>
      <c r="D88" s="32" t="s">
        <v>725</v>
      </c>
      <c r="E88" s="29" t="s">
        <v>726</v>
      </c>
    </row>
    <row r="89" spans="1:5" ht="75" hidden="1">
      <c r="A89" s="30">
        <v>3</v>
      </c>
      <c r="B89" s="30">
        <v>3</v>
      </c>
      <c r="C89" s="31">
        <v>3</v>
      </c>
      <c r="D89" s="32" t="s">
        <v>727</v>
      </c>
      <c r="E89" s="29" t="s">
        <v>728</v>
      </c>
    </row>
    <row r="90" spans="1:5" ht="45" hidden="1">
      <c r="A90" s="30">
        <v>3</v>
      </c>
      <c r="B90" s="30">
        <v>3</v>
      </c>
      <c r="C90" s="31">
        <v>4</v>
      </c>
      <c r="D90" s="32" t="s">
        <v>729</v>
      </c>
      <c r="E90" s="29" t="s">
        <v>730</v>
      </c>
    </row>
    <row r="91" spans="1:5" ht="45" hidden="1">
      <c r="A91" s="30">
        <v>3</v>
      </c>
      <c r="B91" s="30">
        <v>3</v>
      </c>
      <c r="C91" s="31">
        <v>5</v>
      </c>
      <c r="D91" s="32" t="s">
        <v>731</v>
      </c>
      <c r="E91" s="29" t="s">
        <v>732</v>
      </c>
    </row>
    <row r="92" spans="1:5" ht="60" hidden="1">
      <c r="A92" s="30">
        <v>3</v>
      </c>
      <c r="B92" s="30">
        <v>3</v>
      </c>
      <c r="C92" s="31">
        <v>6</v>
      </c>
      <c r="D92" s="32" t="s">
        <v>733</v>
      </c>
      <c r="E92" s="29" t="s">
        <v>734</v>
      </c>
    </row>
    <row r="93" spans="1:5" ht="60" hidden="1">
      <c r="A93" s="30">
        <v>3</v>
      </c>
      <c r="B93" s="30">
        <v>4</v>
      </c>
      <c r="C93" s="31">
        <v>0</v>
      </c>
      <c r="D93" s="32" t="s">
        <v>735</v>
      </c>
      <c r="E93" s="29" t="s">
        <v>736</v>
      </c>
    </row>
    <row r="94" spans="1:5" ht="60" hidden="1">
      <c r="A94" s="30">
        <v>3</v>
      </c>
      <c r="B94" s="30">
        <v>4</v>
      </c>
      <c r="C94" s="31">
        <v>1</v>
      </c>
      <c r="D94" s="32" t="s">
        <v>737</v>
      </c>
      <c r="E94" s="29" t="s">
        <v>738</v>
      </c>
    </row>
    <row r="95" spans="1:5" ht="45" hidden="1">
      <c r="A95" s="30">
        <v>3</v>
      </c>
      <c r="B95" s="30">
        <v>4</v>
      </c>
      <c r="C95" s="31">
        <v>2</v>
      </c>
      <c r="D95" s="32" t="s">
        <v>739</v>
      </c>
      <c r="E95" s="29" t="s">
        <v>740</v>
      </c>
    </row>
    <row r="96" spans="1:5" ht="30" hidden="1">
      <c r="A96" s="30">
        <v>3</v>
      </c>
      <c r="B96" s="30">
        <v>4</v>
      </c>
      <c r="C96" s="31">
        <v>3</v>
      </c>
      <c r="D96" s="32" t="s">
        <v>741</v>
      </c>
      <c r="E96" s="29" t="s">
        <v>742</v>
      </c>
    </row>
    <row r="97" spans="1:5" ht="45" hidden="1">
      <c r="A97" s="30">
        <v>3</v>
      </c>
      <c r="B97" s="30">
        <v>5</v>
      </c>
      <c r="C97" s="31">
        <v>0</v>
      </c>
      <c r="D97" s="32" t="s">
        <v>743</v>
      </c>
      <c r="E97" s="29" t="s">
        <v>744</v>
      </c>
    </row>
    <row r="98" spans="1:5" ht="75" hidden="1">
      <c r="A98" s="30">
        <v>3</v>
      </c>
      <c r="B98" s="30">
        <v>5</v>
      </c>
      <c r="C98" s="31">
        <v>1</v>
      </c>
      <c r="D98" s="32" t="s">
        <v>745</v>
      </c>
      <c r="E98" s="29" t="s">
        <v>746</v>
      </c>
    </row>
    <row r="99" spans="1:5" ht="60" hidden="1">
      <c r="A99" s="30">
        <v>3</v>
      </c>
      <c r="B99" s="30">
        <v>5</v>
      </c>
      <c r="C99" s="31">
        <v>2</v>
      </c>
      <c r="D99" s="32" t="s">
        <v>747</v>
      </c>
      <c r="E99" s="29" t="s">
        <v>748</v>
      </c>
    </row>
    <row r="100" spans="1:5" ht="60" hidden="1">
      <c r="A100" s="30">
        <v>3</v>
      </c>
      <c r="B100" s="30">
        <v>5</v>
      </c>
      <c r="C100" s="31">
        <v>3</v>
      </c>
      <c r="D100" s="32" t="s">
        <v>749</v>
      </c>
      <c r="E100" s="29" t="s">
        <v>750</v>
      </c>
    </row>
    <row r="101" spans="1:5" ht="60" hidden="1">
      <c r="A101" s="30">
        <v>3</v>
      </c>
      <c r="B101" s="30">
        <v>5</v>
      </c>
      <c r="C101" s="31">
        <v>4</v>
      </c>
      <c r="D101" s="32" t="s">
        <v>751</v>
      </c>
      <c r="E101" s="29" t="s">
        <v>752</v>
      </c>
    </row>
    <row r="102" spans="1:5" ht="60" hidden="1">
      <c r="A102" s="30">
        <v>3</v>
      </c>
      <c r="B102" s="30">
        <v>5</v>
      </c>
      <c r="C102" s="31">
        <v>5</v>
      </c>
      <c r="D102" s="32" t="s">
        <v>753</v>
      </c>
      <c r="E102" s="29" t="s">
        <v>754</v>
      </c>
    </row>
    <row r="103" spans="1:5" ht="25.5" hidden="1">
      <c r="A103" s="30">
        <v>3</v>
      </c>
      <c r="B103" s="30">
        <v>5</v>
      </c>
      <c r="C103" s="31">
        <v>6</v>
      </c>
      <c r="D103" s="32" t="s">
        <v>755</v>
      </c>
      <c r="E103" s="29" t="s">
        <v>756</v>
      </c>
    </row>
    <row r="104" spans="1:5" ht="45" hidden="1">
      <c r="A104" s="30">
        <v>3</v>
      </c>
      <c r="B104" s="30">
        <v>6</v>
      </c>
      <c r="C104" s="31">
        <v>0</v>
      </c>
      <c r="D104" s="32" t="s">
        <v>757</v>
      </c>
      <c r="E104" s="29" t="s">
        <v>758</v>
      </c>
    </row>
    <row r="105" spans="1:5" ht="45" hidden="1">
      <c r="A105" s="30">
        <v>3</v>
      </c>
      <c r="B105" s="30">
        <v>6</v>
      </c>
      <c r="C105" s="31">
        <v>1</v>
      </c>
      <c r="D105" s="32" t="s">
        <v>759</v>
      </c>
      <c r="E105" s="29" t="s">
        <v>760</v>
      </c>
    </row>
    <row r="106" spans="1:5" ht="45" hidden="1">
      <c r="A106" s="30">
        <v>3</v>
      </c>
      <c r="B106" s="30">
        <v>7</v>
      </c>
      <c r="C106" s="31">
        <v>0</v>
      </c>
      <c r="D106" s="32" t="s">
        <v>761</v>
      </c>
      <c r="E106" s="29" t="s">
        <v>762</v>
      </c>
    </row>
    <row r="107" spans="1:5" ht="30" hidden="1">
      <c r="A107" s="30">
        <v>3</v>
      </c>
      <c r="B107" s="30">
        <v>7</v>
      </c>
      <c r="C107" s="31">
        <v>1</v>
      </c>
      <c r="D107" s="32" t="s">
        <v>763</v>
      </c>
      <c r="E107" s="29" t="s">
        <v>764</v>
      </c>
    </row>
    <row r="108" spans="1:5" ht="45" hidden="1">
      <c r="A108" s="30">
        <v>3</v>
      </c>
      <c r="B108" s="30">
        <v>7</v>
      </c>
      <c r="C108" s="31">
        <v>2</v>
      </c>
      <c r="D108" s="32" t="s">
        <v>765</v>
      </c>
      <c r="E108" s="29" t="s">
        <v>766</v>
      </c>
    </row>
    <row r="109" spans="1:5" ht="30" hidden="1">
      <c r="A109" s="30">
        <v>3</v>
      </c>
      <c r="B109" s="30">
        <v>8</v>
      </c>
      <c r="C109" s="31">
        <v>0</v>
      </c>
      <c r="D109" s="32" t="s">
        <v>767</v>
      </c>
      <c r="E109" s="29" t="s">
        <v>768</v>
      </c>
    </row>
    <row r="110" spans="1:5" ht="60" hidden="1">
      <c r="A110" s="30">
        <v>3</v>
      </c>
      <c r="B110" s="30">
        <v>8</v>
      </c>
      <c r="C110" s="31">
        <v>1</v>
      </c>
      <c r="D110" s="32" t="s">
        <v>769</v>
      </c>
      <c r="E110" s="29" t="s">
        <v>770</v>
      </c>
    </row>
    <row r="111" spans="1:5" ht="75" hidden="1">
      <c r="A111" s="30">
        <v>3</v>
      </c>
      <c r="B111" s="30">
        <v>8</v>
      </c>
      <c r="C111" s="31">
        <v>2</v>
      </c>
      <c r="D111" s="32" t="s">
        <v>771</v>
      </c>
      <c r="E111" s="29" t="s">
        <v>772</v>
      </c>
    </row>
    <row r="112" spans="1:5" ht="45" hidden="1">
      <c r="A112" s="30">
        <v>3</v>
      </c>
      <c r="B112" s="30">
        <v>8</v>
      </c>
      <c r="C112" s="31">
        <v>3</v>
      </c>
      <c r="D112" s="32" t="s">
        <v>773</v>
      </c>
      <c r="E112" s="29" t="s">
        <v>774</v>
      </c>
    </row>
    <row r="113" spans="1:5" ht="45" hidden="1">
      <c r="A113" s="30">
        <v>3</v>
      </c>
      <c r="B113" s="30">
        <v>8</v>
      </c>
      <c r="C113" s="31">
        <v>4</v>
      </c>
      <c r="D113" s="32" t="s">
        <v>775</v>
      </c>
      <c r="E113" s="29" t="s">
        <v>776</v>
      </c>
    </row>
    <row r="114" spans="1:5" ht="30" hidden="1">
      <c r="A114" s="30">
        <v>3</v>
      </c>
      <c r="B114" s="30">
        <v>9</v>
      </c>
      <c r="C114" s="31">
        <v>0</v>
      </c>
      <c r="D114" s="32" t="s">
        <v>777</v>
      </c>
      <c r="E114" s="29" t="s">
        <v>778</v>
      </c>
    </row>
    <row r="115" spans="1:5" ht="105" hidden="1">
      <c r="A115" s="30">
        <v>3</v>
      </c>
      <c r="B115" s="30">
        <v>9</v>
      </c>
      <c r="C115" s="31">
        <v>1</v>
      </c>
      <c r="D115" s="32" t="s">
        <v>779</v>
      </c>
      <c r="E115" s="29" t="s">
        <v>780</v>
      </c>
    </row>
    <row r="116" spans="1:5" hidden="1">
      <c r="A116" s="30">
        <v>3</v>
      </c>
      <c r="B116" s="30">
        <v>9</v>
      </c>
      <c r="C116" s="31">
        <v>2</v>
      </c>
      <c r="D116" s="32" t="s">
        <v>781</v>
      </c>
      <c r="E116" s="29" t="s">
        <v>782</v>
      </c>
    </row>
    <row r="117" spans="1:5" hidden="1">
      <c r="A117" s="30">
        <v>3</v>
      </c>
      <c r="B117" s="30">
        <v>9</v>
      </c>
      <c r="C117" s="31">
        <v>3</v>
      </c>
      <c r="D117" s="32" t="s">
        <v>783</v>
      </c>
      <c r="E117" s="29" t="s">
        <v>784</v>
      </c>
    </row>
    <row r="118" spans="1:5" ht="45" hidden="1">
      <c r="A118" s="30">
        <v>4</v>
      </c>
      <c r="B118" s="30">
        <v>0</v>
      </c>
      <c r="C118" s="31">
        <v>0</v>
      </c>
      <c r="D118" s="33" t="s">
        <v>785</v>
      </c>
      <c r="E118" s="28" t="s">
        <v>786</v>
      </c>
    </row>
    <row r="119" spans="1:5" ht="45" hidden="1">
      <c r="A119" s="30">
        <v>4</v>
      </c>
      <c r="B119" s="30">
        <v>1</v>
      </c>
      <c r="C119" s="31">
        <v>0</v>
      </c>
      <c r="D119" s="32" t="s">
        <v>787</v>
      </c>
      <c r="E119" s="29" t="s">
        <v>788</v>
      </c>
    </row>
    <row r="120" spans="1:5" ht="30" hidden="1">
      <c r="A120" s="30">
        <v>4</v>
      </c>
      <c r="B120" s="30">
        <v>1</v>
      </c>
      <c r="C120" s="31">
        <v>1</v>
      </c>
      <c r="D120" s="32" t="s">
        <v>789</v>
      </c>
      <c r="E120" s="29" t="s">
        <v>790</v>
      </c>
    </row>
    <row r="121" spans="1:5" hidden="1">
      <c r="A121" s="30">
        <v>4</v>
      </c>
      <c r="B121" s="30">
        <v>1</v>
      </c>
      <c r="C121" s="31">
        <v>2</v>
      </c>
      <c r="D121" s="32" t="s">
        <v>791</v>
      </c>
      <c r="E121" s="29" t="s">
        <v>792</v>
      </c>
    </row>
    <row r="122" spans="1:5" ht="63.75" hidden="1">
      <c r="A122" s="30">
        <v>4</v>
      </c>
      <c r="B122" s="30">
        <v>2</v>
      </c>
      <c r="C122" s="31">
        <v>0</v>
      </c>
      <c r="D122" s="32" t="s">
        <v>793</v>
      </c>
      <c r="E122" s="29" t="s">
        <v>794</v>
      </c>
    </row>
    <row r="123" spans="1:5" ht="25.5" hidden="1">
      <c r="A123" s="30">
        <v>4</v>
      </c>
      <c r="B123" s="30">
        <v>2</v>
      </c>
      <c r="C123" s="31">
        <v>1</v>
      </c>
      <c r="D123" s="32" t="s">
        <v>795</v>
      </c>
      <c r="E123" s="29" t="s">
        <v>796</v>
      </c>
    </row>
    <row r="124" spans="1:5" ht="38.25" hidden="1">
      <c r="A124" s="30">
        <v>4</v>
      </c>
      <c r="B124" s="30">
        <v>2</v>
      </c>
      <c r="C124" s="31">
        <v>2</v>
      </c>
      <c r="D124" s="32" t="s">
        <v>797</v>
      </c>
      <c r="E124" s="29" t="s">
        <v>798</v>
      </c>
    </row>
    <row r="125" spans="1:5" ht="45" hidden="1">
      <c r="A125" s="30">
        <v>4</v>
      </c>
      <c r="B125" s="30">
        <v>2</v>
      </c>
      <c r="C125" s="31">
        <v>3</v>
      </c>
      <c r="D125" s="32" t="s">
        <v>799</v>
      </c>
      <c r="E125" s="29" t="s">
        <v>800</v>
      </c>
    </row>
    <row r="126" spans="1:5" ht="30" hidden="1">
      <c r="A126" s="30">
        <v>4</v>
      </c>
      <c r="B126" s="30">
        <v>3</v>
      </c>
      <c r="C126" s="31">
        <v>0</v>
      </c>
      <c r="D126" s="32" t="s">
        <v>801</v>
      </c>
      <c r="E126" s="29" t="s">
        <v>802</v>
      </c>
    </row>
    <row r="127" spans="1:5" ht="30" hidden="1">
      <c r="A127" s="30">
        <v>4</v>
      </c>
      <c r="B127" s="30">
        <v>3</v>
      </c>
      <c r="C127" s="31">
        <v>1</v>
      </c>
      <c r="D127" s="32" t="s">
        <v>803</v>
      </c>
      <c r="E127" s="29" t="s">
        <v>804</v>
      </c>
    </row>
    <row r="128" spans="1:5" hidden="1">
      <c r="A128" s="30">
        <v>4</v>
      </c>
      <c r="B128" s="30">
        <v>3</v>
      </c>
      <c r="C128" s="31">
        <v>2</v>
      </c>
      <c r="D128" s="32" t="s">
        <v>805</v>
      </c>
      <c r="E128" s="29" t="s">
        <v>806</v>
      </c>
    </row>
    <row r="129" spans="1:5" hidden="1">
      <c r="A129" s="30">
        <v>4</v>
      </c>
      <c r="B129" s="30">
        <v>3</v>
      </c>
      <c r="C129" s="31">
        <v>3</v>
      </c>
      <c r="D129" s="32" t="s">
        <v>807</v>
      </c>
      <c r="E129" s="29" t="s">
        <v>808</v>
      </c>
    </row>
    <row r="130" spans="1:5" ht="38.25" hidden="1">
      <c r="A130" s="30">
        <v>4</v>
      </c>
      <c r="B130" s="30">
        <v>3</v>
      </c>
      <c r="C130" s="31">
        <v>4</v>
      </c>
      <c r="D130" s="32" t="s">
        <v>809</v>
      </c>
      <c r="E130" s="29" t="s">
        <v>810</v>
      </c>
    </row>
    <row r="131" spans="1:5" ht="25.5" hidden="1">
      <c r="A131" s="30">
        <v>4</v>
      </c>
      <c r="B131" s="30">
        <v>4</v>
      </c>
      <c r="C131" s="31">
        <v>0</v>
      </c>
      <c r="D131" s="32" t="s">
        <v>811</v>
      </c>
      <c r="E131" s="29" t="s">
        <v>812</v>
      </c>
    </row>
    <row r="132" spans="1:5" ht="25.5" hidden="1">
      <c r="A132" s="30">
        <v>4</v>
      </c>
      <c r="B132" s="30">
        <v>4</v>
      </c>
      <c r="C132" s="31">
        <v>1</v>
      </c>
      <c r="D132" s="32" t="s">
        <v>813</v>
      </c>
      <c r="E132" s="29" t="s">
        <v>812</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2020&amp;R&amp;"-,Cursiva"&amp;10Página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ESTIMACIÓN DE INGRESOS</vt:lpstr>
      <vt:lpstr>PRESUP.EGRESOS FUENTE FINANCIAM</vt:lpstr>
      <vt:lpstr>PROYECCIONES INGRESOS</vt:lpstr>
      <vt:lpstr>PROYECCIONES EGRESOS</vt:lpstr>
      <vt:lpstr>CLASIFIC.ADMINISTRATIVA</vt:lpstr>
      <vt:lpstr> CAT. FUNCION, SUB FUNCION</vt:lpstr>
      <vt:lpstr>' CAT. FUNCION, SUB FUNCION'!Títulos_a_imprimir</vt:lpstr>
      <vt:lpstr>CLASIFIC.ADMINISTRATIVA!Títulos_a_imprimir</vt:lpstr>
      <vt:lpstr>'ESTIMACIÓN DE INGRESOS'!Títulos_a_imprimir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GABRIEL</cp:lastModifiedBy>
  <cp:lastPrinted>2019-12-30T17:09:26Z</cp:lastPrinted>
  <dcterms:created xsi:type="dcterms:W3CDTF">2013-09-24T17:23:29Z</dcterms:created>
  <dcterms:modified xsi:type="dcterms:W3CDTF">2019-12-30T18:04:32Z</dcterms:modified>
</cp:coreProperties>
</file>